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8640" windowHeight="21240" activeTab="10"/>
  </bookViews>
  <sheets>
    <sheet name="10" sheetId="1" r:id="rId1"/>
    <sheet name="11" sheetId="2" r:id="rId2"/>
    <sheet name="12" sheetId="3" r:id="rId3"/>
    <sheet name="13" sheetId="4" r:id="rId4"/>
    <sheet name="14" sheetId="5" r:id="rId5"/>
    <sheet name="15" sheetId="6" r:id="rId6"/>
    <sheet name="16" sheetId="7" r:id="rId7"/>
    <sheet name="17" sheetId="8" r:id="rId8"/>
    <sheet name="18" sheetId="9" r:id="rId9"/>
    <sheet name="19" sheetId="10" r:id="rId10"/>
    <sheet name="20" sheetId="12" r:id="rId11"/>
    <sheet name="Аудит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6" i="4" l="1"/>
  <c r="BK26" i="4"/>
  <c r="S21" i="3"/>
  <c r="P21" i="3"/>
  <c r="AX23" i="8"/>
  <c r="O21" i="1"/>
  <c r="F66" i="12" l="1"/>
  <c r="F196" i="12" l="1"/>
  <c r="F193" i="12"/>
  <c r="F192" i="12"/>
  <c r="F190" i="12"/>
  <c r="F72" i="12"/>
  <c r="F70" i="12"/>
  <c r="F61" i="12"/>
  <c r="F63" i="12"/>
  <c r="F54" i="12" l="1"/>
  <c r="F25" i="12" l="1"/>
  <c r="F23" i="12"/>
  <c r="F344" i="12" s="1"/>
  <c r="F17" i="12"/>
  <c r="G17" i="12" s="1"/>
  <c r="F19" i="8"/>
  <c r="F20" i="8"/>
  <c r="F21" i="8"/>
  <c r="F22" i="8"/>
  <c r="F18" i="8"/>
  <c r="I23" i="8"/>
  <c r="I22" i="8"/>
  <c r="I18" i="8"/>
  <c r="X23" i="8"/>
  <c r="S23" i="8"/>
  <c r="AO24" i="4"/>
  <c r="BZ24" i="4" s="1"/>
  <c r="CA24" i="4" s="1"/>
  <c r="AO23" i="4"/>
  <c r="AO22" i="4"/>
  <c r="BZ22" i="4" s="1"/>
  <c r="CA22" i="4" s="1"/>
  <c r="AO21" i="4"/>
  <c r="U21" i="2"/>
  <c r="V21" i="2" s="1"/>
  <c r="U19" i="2"/>
  <c r="V19" i="2" s="1"/>
  <c r="F23" i="8" l="1"/>
  <c r="F103" i="12" l="1"/>
  <c r="F154" i="12" s="1"/>
  <c r="F153" i="12" s="1"/>
  <c r="F71" i="12"/>
  <c r="F64" i="12"/>
  <c r="F179" i="12" l="1"/>
  <c r="F56" i="12" l="1"/>
  <c r="AP23" i="8" l="1"/>
  <c r="AS23" i="8"/>
  <c r="F67" i="12" l="1"/>
  <c r="K23" i="8" l="1"/>
  <c r="BZ21" i="4"/>
  <c r="CA21" i="4" s="1"/>
  <c r="AW26" i="4"/>
  <c r="AO25" i="4"/>
  <c r="BZ25" i="4" s="1"/>
  <c r="BZ26" i="4" s="1"/>
  <c r="V18" i="3"/>
  <c r="V20" i="3"/>
  <c r="V16" i="3"/>
  <c r="U20" i="3"/>
  <c r="U16" i="3"/>
  <c r="T21" i="3"/>
  <c r="N21" i="3"/>
  <c r="I21" i="3"/>
  <c r="J17" i="3"/>
  <c r="U17" i="3" s="1"/>
  <c r="V17" i="3" s="1"/>
  <c r="J18" i="3"/>
  <c r="J19" i="3"/>
  <c r="U19" i="3" s="1"/>
  <c r="U21" i="3" s="1"/>
  <c r="J20" i="3"/>
  <c r="J16" i="3"/>
  <c r="U22" i="2"/>
  <c r="V22" i="2" s="1"/>
  <c r="U18" i="2"/>
  <c r="V18" i="2" s="1"/>
  <c r="M23" i="2"/>
  <c r="H23" i="2"/>
  <c r="I17" i="1"/>
  <c r="S17" i="1" s="1"/>
  <c r="T17" i="1" s="1"/>
  <c r="I18" i="1"/>
  <c r="I19" i="1"/>
  <c r="S19" i="1" s="1"/>
  <c r="T19" i="1" s="1"/>
  <c r="I20" i="1"/>
  <c r="S20" i="1" s="1"/>
  <c r="I16" i="1"/>
  <c r="S16" i="1" s="1"/>
  <c r="T16" i="1" s="1"/>
  <c r="M21" i="1"/>
  <c r="AO26" i="4" l="1"/>
  <c r="CA25" i="4"/>
  <c r="V19" i="3"/>
  <c r="J21" i="3"/>
  <c r="I21" i="1"/>
  <c r="F47" i="12" l="1"/>
  <c r="F32" i="12" s="1"/>
  <c r="E67" i="12"/>
  <c r="E64" i="12" l="1"/>
  <c r="AI22" i="8" l="1"/>
  <c r="AI21" i="8"/>
  <c r="AI23" i="8" s="1"/>
  <c r="AI20" i="8"/>
  <c r="AI19" i="8"/>
  <c r="AI18" i="8"/>
  <c r="AF22" i="8"/>
  <c r="AF21" i="8"/>
  <c r="AF23" i="8" s="1"/>
  <c r="AF20" i="8"/>
  <c r="AF19" i="8"/>
  <c r="AF18" i="8"/>
  <c r="AE22" i="8"/>
  <c r="AE21" i="8"/>
  <c r="AE23" i="8" s="1"/>
  <c r="AE20" i="8"/>
  <c r="AE19" i="8"/>
  <c r="AE18" i="8"/>
  <c r="E23" i="8"/>
  <c r="G26" i="4"/>
  <c r="G25" i="4"/>
  <c r="G24" i="4"/>
  <c r="G23" i="4"/>
  <c r="G22" i="4"/>
  <c r="G21" i="4"/>
  <c r="E26" i="4"/>
  <c r="E25" i="4"/>
  <c r="E24" i="4"/>
  <c r="E23" i="4"/>
  <c r="E22" i="4"/>
  <c r="E21" i="4"/>
  <c r="I20" i="3"/>
  <c r="I19" i="3"/>
  <c r="I18" i="3"/>
  <c r="I17" i="3"/>
  <c r="I16" i="3"/>
  <c r="H20" i="3"/>
  <c r="H19" i="3"/>
  <c r="H21" i="3" s="1"/>
  <c r="H18" i="3"/>
  <c r="H17" i="3"/>
  <c r="H16" i="3"/>
  <c r="G20" i="3"/>
  <c r="G19" i="3"/>
  <c r="G21" i="3" s="1"/>
  <c r="G18" i="3"/>
  <c r="G17" i="3"/>
  <c r="G16" i="3"/>
  <c r="E21" i="3"/>
  <c r="E20" i="3"/>
  <c r="E19" i="3"/>
  <c r="E18" i="3"/>
  <c r="E17" i="3"/>
  <c r="E16" i="3"/>
  <c r="E23" i="2" l="1"/>
  <c r="T20" i="1"/>
  <c r="R21" i="1"/>
  <c r="H21" i="1"/>
  <c r="G21" i="1"/>
  <c r="F21" i="1"/>
  <c r="E21" i="1"/>
  <c r="G23" i="12" l="1"/>
  <c r="H23" i="12" s="1"/>
  <c r="H17" i="12"/>
  <c r="G204" i="12"/>
  <c r="H204" i="12" s="1"/>
  <c r="G205" i="12"/>
  <c r="H205" i="12" s="1"/>
  <c r="G209" i="12"/>
  <c r="H209" i="12" s="1"/>
  <c r="G334" i="12"/>
  <c r="H334" i="12" s="1"/>
  <c r="G335" i="12"/>
  <c r="H335" i="12" s="1"/>
  <c r="G343" i="12"/>
  <c r="H343" i="12" s="1"/>
  <c r="G399" i="12"/>
  <c r="H399" i="12" s="1"/>
  <c r="G167" i="12"/>
  <c r="H167" i="12" s="1"/>
  <c r="F161" i="12" l="1"/>
  <c r="G161" i="12" s="1"/>
  <c r="H161" i="12" s="1"/>
  <c r="E441" i="12"/>
  <c r="E437" i="12"/>
  <c r="E432" i="12"/>
  <c r="E430" i="12"/>
  <c r="E429" i="12" s="1"/>
  <c r="E424" i="12" s="1"/>
  <c r="E421" i="12"/>
  <c r="G421" i="12" s="1"/>
  <c r="E417" i="12"/>
  <c r="E408" i="12"/>
  <c r="E403" i="12"/>
  <c r="E394" i="12"/>
  <c r="E393" i="12" s="1"/>
  <c r="E387" i="12"/>
  <c r="E384" i="12"/>
  <c r="E377" i="12"/>
  <c r="E370" i="12"/>
  <c r="E407" i="12" l="1"/>
  <c r="G393" i="12"/>
  <c r="H393" i="12" s="1"/>
  <c r="E369" i="12"/>
  <c r="E368" i="12" s="1"/>
  <c r="E436" i="12"/>
  <c r="E392" i="12" l="1"/>
  <c r="G392" i="12" s="1"/>
  <c r="H392" i="12" s="1"/>
  <c r="G367" i="12"/>
  <c r="H367" i="12" s="1"/>
  <c r="F366" i="12" l="1"/>
  <c r="G366" i="12" s="1"/>
  <c r="H366" i="12" s="1"/>
  <c r="G23" i="8" l="1"/>
  <c r="H23" i="8"/>
  <c r="J23" i="8"/>
  <c r="L23" i="8"/>
  <c r="M23" i="8"/>
  <c r="N23" i="8"/>
  <c r="O23" i="8"/>
  <c r="P23" i="8"/>
  <c r="Q23" i="8"/>
  <c r="R23" i="8"/>
  <c r="T23" i="8"/>
  <c r="U23" i="8"/>
  <c r="V23" i="8"/>
  <c r="W23" i="8"/>
  <c r="Y23" i="8"/>
  <c r="Z23" i="8"/>
  <c r="AA23" i="8"/>
  <c r="AB23" i="8"/>
  <c r="AC23" i="8"/>
  <c r="AD23" i="8"/>
  <c r="AG23" i="8"/>
  <c r="AH23" i="8"/>
  <c r="AJ23" i="8"/>
  <c r="AK23" i="8"/>
  <c r="AL23" i="8"/>
  <c r="AM23" i="8"/>
  <c r="AN23" i="8"/>
  <c r="AO23" i="8"/>
  <c r="AQ23" i="8"/>
  <c r="AR23" i="8"/>
  <c r="AT23" i="8"/>
  <c r="AU23" i="8"/>
  <c r="AV23" i="8"/>
  <c r="AW23" i="8"/>
  <c r="AY23" i="8"/>
  <c r="AZ23" i="8"/>
  <c r="BA23" i="8"/>
  <c r="BB23" i="8"/>
  <c r="BC23" i="8"/>
  <c r="BD23" i="8"/>
  <c r="F26" i="4" l="1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P26" i="4"/>
  <c r="AQ26" i="4"/>
  <c r="AR26" i="4"/>
  <c r="AS26" i="4"/>
  <c r="AT26" i="4"/>
  <c r="AU26" i="4"/>
  <c r="AV26" i="4"/>
  <c r="AX26" i="4"/>
  <c r="AY26" i="4"/>
  <c r="AZ26" i="4"/>
  <c r="BA26" i="4"/>
  <c r="BB26" i="4"/>
  <c r="BC26" i="4"/>
  <c r="BE26" i="4"/>
  <c r="BF26" i="4"/>
  <c r="BG26" i="4"/>
  <c r="BH26" i="4"/>
  <c r="BI26" i="4"/>
  <c r="BJ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CA26" i="4"/>
  <c r="F21" i="3" l="1"/>
  <c r="K21" i="3"/>
  <c r="L21" i="3"/>
  <c r="M21" i="3"/>
  <c r="O21" i="3"/>
  <c r="Q21" i="3"/>
  <c r="R21" i="3"/>
  <c r="X23" i="2"/>
  <c r="F23" i="2"/>
  <c r="G23" i="2"/>
  <c r="I23" i="2"/>
  <c r="J23" i="2"/>
  <c r="K23" i="2"/>
  <c r="L23" i="2"/>
  <c r="N23" i="2"/>
  <c r="O23" i="2"/>
  <c r="P23" i="2"/>
  <c r="Q23" i="2"/>
  <c r="R23" i="2"/>
  <c r="S23" i="2"/>
  <c r="T23" i="2"/>
  <c r="U23" i="2"/>
  <c r="V23" i="2"/>
  <c r="W23" i="2"/>
  <c r="K21" i="1"/>
</calcChain>
</file>

<file path=xl/sharedStrings.xml><?xml version="1.0" encoding="utf-8"?>
<sst xmlns="http://schemas.openxmlformats.org/spreadsheetml/2006/main" count="2565" uniqueCount="935">
  <si>
    <t xml:space="preserve">  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</si>
  <si>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</si>
  <si>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</si>
  <si>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</si>
  <si>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</si>
  <si>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</si>
  <si>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</si>
  <si>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</si>
  <si>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</si>
  <si>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</si>
  <si>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</si>
  <si>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</si>
  <si>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</si>
  <si>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 (с НДС)</t>
  </si>
  <si>
    <t>%</t>
  </si>
  <si>
    <t>План</t>
  </si>
  <si>
    <t>Факт</t>
  </si>
  <si>
    <t>ВСЕГО по инвестиционной программе, в том числе:</t>
  </si>
  <si>
    <t>Приложение N 10
к приказу Минэнерго России
от 25 апреля 2018 г. N 320</t>
  </si>
  <si>
    <t>1.1.</t>
  </si>
  <si>
    <t>1.2.</t>
  </si>
  <si>
    <t>Снижение стоимости по результатам конкурсных процедур</t>
  </si>
  <si>
    <r>
      <t xml:space="preserve">Отчет о реализации инвестиционной программы </t>
    </r>
    <r>
      <rPr>
        <u/>
        <sz val="12"/>
        <color theme="1"/>
        <rFont val="Times New Roman"/>
        <family val="1"/>
        <charset val="204"/>
      </rPr>
      <t xml:space="preserve">Федерального государственного бюджетного учреждения "Канал имени Москвы"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полное наименование субъекта электроэнергетики</t>
    </r>
  </si>
  <si>
    <r>
      <t xml:space="preserve">Утвержденные плановые значения показателей приведены в соответствии 
</t>
    </r>
    <r>
      <rPr>
        <u/>
        <sz val="12"/>
        <color theme="1"/>
        <rFont val="Times New Roman"/>
        <family val="1"/>
        <charset val="204"/>
      </rPr>
      <t>с приказом Министерства энергетики Московской области № 112 от 27.12.2019 "Об инвестиционных программах субъектов электроэнергетики, реализуемых на территории Московской области"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</si>
  <si>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t>Финансирование капитальных вложений, млн. рублей (с НДС)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</si>
  <si>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</si>
  <si>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</si>
  <si>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</si>
  <si>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</si>
  <si>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</si>
  <si>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</si>
  <si>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Приложение N 11
к приказу Минэнерго России
от 25 апреля 2018 г. N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</si>
  <si>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</si>
  <si>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Остаток освоения капитальных вложений на конец отчетного периода, млн. рублей 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</si>
  <si>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</si>
  <si>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</si>
  <si>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</si>
  <si>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 (без НДС)</t>
  </si>
  <si>
    <t>Приложение N 12
к приказу Минэнерго России
от 25 апреля 2018 г. N 320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</si>
  <si>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</si>
  <si>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</si>
  <si>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</si>
  <si>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МВxА</t>
  </si>
  <si>
    <t>Мвар</t>
  </si>
  <si>
    <t>км ЛЭП</t>
  </si>
  <si>
    <t>МВт</t>
  </si>
  <si>
    <t>Другое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</si>
  <si>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</si>
  <si>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</si>
  <si>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</si>
  <si>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</si>
  <si>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</si>
  <si>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</si>
  <si>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</si>
  <si>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</si>
  <si>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</si>
  <si>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</si>
  <si>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</si>
  <si>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</si>
  <si>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</si>
  <si>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</si>
  <si>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</si>
  <si>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</si>
  <si>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</si>
  <si>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</si>
  <si>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</si>
  <si>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</si>
  <si>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</si>
  <si>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</si>
  <si>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</si>
  <si>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</si>
  <si>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</si>
  <si>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</si>
  <si>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</si>
  <si>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</si>
  <si>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</si>
  <si>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</si>
  <si>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</si>
  <si>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</si>
  <si>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</si>
  <si>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</si>
  <si>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</si>
  <si>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Приложение N 13
к приказу Минэнерго России
от 25 апреля 2018 г. N 320</t>
  </si>
  <si>
    <t>Отклонение от плана ввода основных средств по итогам отчетного периода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</si>
  <si>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</si>
  <si>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</si>
  <si>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</si>
  <si>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</si>
  <si>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</si>
  <si>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</si>
  <si>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</si>
  <si>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</si>
  <si>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</si>
  <si>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</si>
  <si>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</si>
  <si>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</si>
  <si>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</si>
  <si>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</si>
  <si>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</si>
  <si>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</si>
  <si>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</si>
  <si>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</si>
  <si>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</si>
  <si>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</si>
  <si>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</si>
  <si>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</si>
  <si>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</si>
  <si>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</si>
  <si>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</si>
  <si>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</si>
  <si>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</si>
  <si>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</si>
  <si>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</si>
  <si>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</si>
  <si>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</si>
  <si>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</si>
  <si>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</si>
  <si>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</si>
  <si>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</si>
  <si>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Другое, шт.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</si>
  <si>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</si>
  <si>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</si>
  <si>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</si>
  <si>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</si>
  <si>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</si>
  <si>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</si>
  <si>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</si>
  <si>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</si>
  <si>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</si>
  <si>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</si>
  <si>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</si>
  <si>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</si>
  <si>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</si>
  <si>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</si>
  <si>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</si>
  <si>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</si>
  <si>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</si>
  <si>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</si>
  <si>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</si>
  <si>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</si>
  <si>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</t>
  </si>
  <si>
    <t>Другое, шт</t>
  </si>
  <si>
    <t>Приложение N 14
к приказу Минэнерго России
от 25 апреля 2018 г. N 320</t>
  </si>
  <si>
    <t>км ВЛ 1-цеп</t>
  </si>
  <si>
    <t>км ВЛ 2-цеп</t>
  </si>
  <si>
    <t>км КЛ</t>
  </si>
  <si>
    <t>Отклонения от плановых показателей по итогам отчетного периода</t>
  </si>
  <si>
    <t>7.6.</t>
  </si>
  <si>
    <t>7.7.</t>
  </si>
  <si>
    <t>Приложение N 15
к приказу Минэнерго России
от 25 апреля 2018 г. N 320</t>
  </si>
  <si>
    <t>Приложение N 16
к приказу Минэнерго России
от 25 апреля 2018 г. N 320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</si>
  <si>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</si>
  <si>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</si>
  <si>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</si>
  <si>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</si>
  <si>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</si>
  <si>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</si>
  <si>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</si>
  <si>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</si>
  <si>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</si>
  <si>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</si>
  <si>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</si>
  <si>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</si>
  <si>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</si>
  <si>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</si>
  <si>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</si>
  <si>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</si>
  <si>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</si>
  <si>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</si>
  <si>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</si>
  <si>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</si>
  <si>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</si>
  <si>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</si>
  <si>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</si>
  <si>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</si>
  <si>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7.3.1.</t>
  </si>
  <si>
    <t xml:space="preserve">
</t>
  </si>
  <si>
    <t>Приложение N 17
к приказу Минэнерго России
от 25 апреля 2018 г. N 320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</si>
  <si>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</si>
  <si>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</si>
  <si>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</si>
  <si>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</si>
  <si>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</si>
  <si>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</si>
  <si>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</si>
  <si>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</si>
  <si>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</si>
  <si>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</si>
  <si>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</si>
  <si>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</si>
  <si>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</si>
  <si>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</si>
  <si>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</si>
  <si>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</si>
  <si>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</si>
  <si>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</si>
  <si>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</si>
  <si>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</si>
  <si>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</si>
  <si>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</si>
  <si>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</si>
  <si>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</si>
  <si>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</si>
  <si>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</si>
  <si>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</si>
  <si>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</si>
  <si>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 x ч/год</t>
  </si>
  <si>
    <t>факт на конец отчетного периода</t>
  </si>
  <si>
    <t>Приложение N 19
к приказу Минэнерго России
от 25 апреля 2018 г. N 320</t>
  </si>
  <si>
    <t>Приложение N 18
к приказу Минэнерго России
от 25 апреля 2018 г. N 320</t>
  </si>
  <si>
    <t>N п/п</t>
  </si>
  <si>
    <t>Показатель</t>
  </si>
  <si>
    <t>Ед. изм.</t>
  </si>
  <si>
    <t>Отклонение от плановых значений по итогам отчетного периода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</si>
  <si>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</si>
  <si>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</si>
  <si>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</si>
  <si>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</si>
  <si>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 &lt;*&gt;: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</si>
  <si>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</si>
  <si>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</si>
  <si>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</si>
  <si>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</si>
  <si>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</si>
  <si>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</si>
  <si>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</si>
  <si>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</si>
  <si>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</si>
  <si>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</si>
  <si>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</si>
  <si>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</si>
  <si>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</si>
  <si>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</si>
  <si>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</si>
  <si>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</si>
  <si>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</si>
  <si>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</si>
  <si>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</si>
  <si>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</si>
  <si>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</si>
  <si>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</si>
  <si>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</si>
  <si>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</si>
  <si>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</si>
  <si>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</si>
  <si>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</si>
  <si>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</si>
  <si>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</si>
  <si>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</si>
  <si>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</si>
  <si>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</si>
  <si>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</si>
  <si>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</si>
  <si>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</si>
  <si>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</si>
  <si>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&lt;*****&gt;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</si>
  <si>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</si>
  <si>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</si>
  <si>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</si>
  <si>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</si>
  <si>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</si>
  <si>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</si>
  <si>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</si>
  <si>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</si>
  <si>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</si>
  <si>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</si>
  <si>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</si>
  <si>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</si>
  <si>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</si>
  <si>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</si>
  <si>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</si>
  <si>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</si>
  <si>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</si>
  <si>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</si>
  <si>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</si>
  <si>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</si>
  <si>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IV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</si>
  <si>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</si>
  <si>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</si>
  <si>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</si>
  <si>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</si>
  <si>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</si>
  <si>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</si>
  <si>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</si>
  <si>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</si>
  <si>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</si>
  <si>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</si>
  <si>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</si>
  <si>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</si>
  <si>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</si>
  <si>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</si>
  <si>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</si>
  <si>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</si>
  <si>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</si>
  <si>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</si>
  <si>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</si>
  <si>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</si>
  <si>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</si>
  <si>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</si>
  <si>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</si>
  <si>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</si>
  <si>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</si>
  <si>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на рефинансирование кредитов и займов</t>
  </si>
  <si>
    <t>Выплата дивидендов</t>
  </si>
  <si>
    <t>Прочие выплаты по финансовым операциям</t>
  </si>
  <si>
    <t>XVI</t>
  </si>
  <si>
    <t>XVII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</si>
  <si>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</si>
  <si>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</si>
  <si>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</si>
  <si>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</si>
  <si>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</si>
  <si>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</si>
  <si>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</si>
  <si>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</si>
  <si>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</si>
  <si>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</si>
  <si>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</si>
  <si>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</si>
  <si>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</si>
  <si>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</si>
  <si>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</si>
  <si>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</si>
  <si>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</si>
  <si>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</si>
  <si>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</si>
  <si>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</si>
  <si>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</si>
  <si>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</si>
  <si>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</si>
  <si>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</si>
  <si>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</si>
  <si>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</si>
  <si>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</si>
  <si>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</si>
  <si>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</si>
  <si>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</si>
  <si>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</si>
  <si>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</si>
  <si>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</si>
  <si>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</si>
  <si>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</si>
  <si>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</si>
  <si>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</si>
  <si>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</si>
  <si>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</si>
  <si>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</si>
  <si>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</si>
  <si>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</si>
  <si>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</si>
  <si>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</si>
  <si>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</si>
  <si>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</si>
  <si>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</si>
  <si>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</si>
  <si>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</si>
  <si>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</si>
  <si>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</si>
  <si>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</si>
  <si>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</si>
  <si>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</si>
  <si>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</si>
  <si>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</si>
  <si>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</si>
  <si>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</si>
  <si>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</si>
  <si>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</si>
  <si>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</si>
  <si>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</si>
  <si>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</si>
  <si>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</si>
  <si>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</si>
  <si>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</si>
  <si>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</si>
  <si>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</si>
  <si>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</si>
  <si>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</si>
  <si>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</si>
  <si>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</si>
  <si>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</si>
  <si>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</si>
  <si>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</si>
  <si>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</si>
  <si>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</si>
  <si>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</si>
  <si>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</si>
  <si>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</si>
  <si>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</si>
  <si>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</si>
  <si>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</si>
  <si>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</si>
  <si>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</si>
  <si>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</si>
  <si>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</si>
  <si>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</si>
  <si>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</si>
  <si>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</si>
  <si>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</si>
  <si>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</si>
  <si>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</si>
  <si>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</si>
  <si>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электрической энергии</t>
  </si>
  <si>
    <t>тепловой энергии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</si>
  <si>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</si>
  <si>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</si>
  <si>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</si>
  <si>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</si>
  <si>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</si>
  <si>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</si>
  <si>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</si>
  <si>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</si>
  <si>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</si>
  <si>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</si>
  <si>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</si>
  <si>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</si>
  <si>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&lt;***&gt;/фактическая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</si>
  <si>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</si>
  <si>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</si>
  <si>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</si>
  <si>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</si>
  <si>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</si>
  <si>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</si>
  <si>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</si>
  <si>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</si>
  <si>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</si>
  <si>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</si>
  <si>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</si>
  <si>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</si>
  <si>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</si>
  <si>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</si>
  <si>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</si>
  <si>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</si>
  <si>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</si>
  <si>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</si>
  <si>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</si>
  <si>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</si>
  <si>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XXVIII</t>
  </si>
  <si>
    <t>Среднесписочная численность работников</t>
  </si>
  <si>
    <t>2 Источники финансирования инвестиционной программы субъекта электроэнергетики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</si>
  <si>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</si>
  <si>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</si>
  <si>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</si>
  <si>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</si>
  <si>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</si>
  <si>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</si>
  <si>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</si>
  <si>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</si>
  <si>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</si>
  <si>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</si>
  <si>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</si>
  <si>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</si>
  <si>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</si>
  <si>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</si>
  <si>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</si>
  <si>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</si>
  <si>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</si>
  <si>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</si>
  <si>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</si>
  <si>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</si>
  <si>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</si>
  <si>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</si>
  <si>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</si>
  <si>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</si>
  <si>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</si>
  <si>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</si>
  <si>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</si>
  <si>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</si>
  <si>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</si>
  <si>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</si>
  <si>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</si>
  <si>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</si>
  <si>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</si>
  <si>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</si>
  <si>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</si>
  <si>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</si>
  <si>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</si>
  <si>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</si>
  <si>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</si>
  <si>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</si>
  <si>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</si>
  <si>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</si>
  <si>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</si>
  <si>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</si>
  <si>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</si>
  <si>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</si>
  <si>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</si>
  <si>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</si>
  <si>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</si>
  <si>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</si>
  <si>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</si>
  <si>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</si>
  <si>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</si>
  <si>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</si>
  <si>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</si>
  <si>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</si>
  <si>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</si>
  <si>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</si>
  <si>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</si>
  <si>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</si>
  <si>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</si>
  <si>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</si>
  <si>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</si>
  <si>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</si>
  <si>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</si>
  <si>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</si>
  <si>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</si>
  <si>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</si>
  <si>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</si>
  <si>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</si>
  <si>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</si>
  <si>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</si>
  <si>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</si>
  <si>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</si>
  <si>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</si>
  <si>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</si>
  <si>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</si>
  <si>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</si>
  <si>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</si>
  <si>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</si>
  <si>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</si>
  <si>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</si>
  <si>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</si>
  <si>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</si>
  <si>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</si>
  <si>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</si>
  <si>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</si>
  <si>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</si>
  <si>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</si>
  <si>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VIII</t>
  </si>
  <si>
    <t>Направления использования чистой прибыли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</si>
  <si>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</si>
  <si>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</si>
  <si>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</si>
  <si>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</si>
  <si>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</si>
  <si>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</si>
  <si>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</si>
  <si>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</si>
  <si>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БЮДЖЕТ ДВИЖЕНИЯ ДЕНЕЖНЫХ СРЕДСТВ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</si>
  <si>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</si>
  <si>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</si>
  <si>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</si>
  <si>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</si>
  <si>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</si>
  <si>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</si>
  <si>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</si>
  <si>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</si>
  <si>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</si>
  <si>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</si>
  <si>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</si>
  <si>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</si>
  <si>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</si>
  <si>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</si>
  <si>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</si>
  <si>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</si>
  <si>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</si>
  <si>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</si>
  <si>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</si>
  <si>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</si>
  <si>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</si>
  <si>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</si>
  <si>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</si>
  <si>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</si>
  <si>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</si>
  <si>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</si>
  <si>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</si>
  <si>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</si>
  <si>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</si>
  <si>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</si>
  <si>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</si>
  <si>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</si>
  <si>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</si>
  <si>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</si>
  <si>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</si>
  <si>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</si>
  <si>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</si>
  <si>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</si>
  <si>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</si>
  <si>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</si>
  <si>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</si>
  <si>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</si>
  <si>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</si>
  <si>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</si>
  <si>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</si>
  <si>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</si>
  <si>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</si>
  <si>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</si>
  <si>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Поступления от эмиссии акций &lt;**&gt;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</si>
  <si>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</si>
  <si>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</si>
  <si>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</si>
  <si>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</si>
  <si>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</si>
  <si>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</si>
  <si>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</si>
  <si>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</si>
  <si>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</si>
  <si>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Форма 20. Отчет об исполнении финансового плана субъекта электроэнергетики (квартальный)</t>
  </si>
  <si>
    <t>Приложение N 20
к приказу Минэнерго России
от 25 апреля 2018 г. N 320</t>
  </si>
  <si>
    <t>1. Финансово-экономическая модель деятельности субъекта электроэнергетики</t>
  </si>
  <si>
    <t>1</t>
  </si>
  <si>
    <t>млн рублей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</si>
  <si>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</si>
  <si>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</si>
  <si>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</si>
  <si>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</si>
  <si>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</si>
  <si>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</si>
  <si>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</si>
  <si>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</si>
  <si>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</si>
  <si>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</si>
  <si>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</si>
  <si>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</si>
  <si>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</si>
  <si>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</si>
  <si>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</si>
  <si>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</si>
  <si>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</si>
  <si>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</si>
  <si>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</si>
  <si>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</si>
  <si>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</si>
  <si>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</si>
  <si>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</si>
  <si>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</si>
  <si>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</si>
  <si>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</si>
  <si>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</si>
  <si>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</si>
  <si>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2.1.4</t>
  </si>
  <si>
    <t>2.2.1</t>
  </si>
  <si>
    <t>2.2.2</t>
  </si>
  <si>
    <t>2.2.3</t>
  </si>
  <si>
    <t>2.2.4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</si>
  <si>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</si>
  <si>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</si>
  <si>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</si>
  <si>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</si>
  <si>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</si>
  <si>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</si>
  <si>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</si>
  <si>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</si>
  <si>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</si>
  <si>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</si>
  <si>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</si>
  <si>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</si>
  <si>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</si>
  <si>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</si>
  <si>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</si>
  <si>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</si>
  <si>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</si>
  <si>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</si>
  <si>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</si>
  <si>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</si>
  <si>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</si>
  <si>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</si>
  <si>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</si>
  <si>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</si>
  <si>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4.1 - строка 4.2)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</si>
  <si>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</si>
  <si>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</si>
  <si>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</si>
  <si>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</si>
  <si>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</si>
  <si>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</si>
  <si>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</si>
  <si>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</si>
  <si>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Прибыль (убыток) до налогообложения (строка III + строка IV) всего, в том числе:</t>
  </si>
  <si>
    <t>5.1.1</t>
  </si>
  <si>
    <t>5.1.2</t>
  </si>
  <si>
    <t>5.1.3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</si>
  <si>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</si>
  <si>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</si>
  <si>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</si>
  <si>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</si>
  <si>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</si>
  <si>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</si>
  <si>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</si>
  <si>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</si>
  <si>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</si>
  <si>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6.1.1</t>
  </si>
  <si>
    <t>6.1.2</t>
  </si>
  <si>
    <t>6.1.3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</si>
  <si>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</si>
  <si>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</si>
  <si>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</si>
  <si>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</si>
  <si>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</si>
  <si>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</si>
  <si>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</si>
  <si>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</si>
  <si>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</si>
  <si>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7.1.1</t>
  </si>
  <si>
    <t>7.1.2</t>
  </si>
  <si>
    <t>7.1.3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</si>
  <si>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</si>
  <si>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</si>
  <si>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</si>
  <si>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</si>
  <si>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</si>
  <si>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</si>
  <si>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</si>
  <si>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</si>
  <si>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</si>
  <si>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8.3</t>
  </si>
  <si>
    <t>8.4</t>
  </si>
  <si>
    <t>Прибыль до налогообложения без учета процентов к уплате и амортизации (строка V + строка 4.2.2 + строка II.IV)</t>
  </si>
  <si>
    <t>9.2.1</t>
  </si>
  <si>
    <t>9.3</t>
  </si>
  <si>
    <t>9.3.1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</si>
  <si>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</si>
  <si>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</si>
  <si>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10.1.1</t>
  </si>
  <si>
    <t>10.1.2</t>
  </si>
  <si>
    <t>10.1.3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</si>
  <si>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</si>
  <si>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</si>
  <si>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</si>
  <si>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</si>
  <si>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</si>
  <si>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</si>
  <si>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</si>
  <si>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</si>
  <si>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</si>
  <si>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</si>
  <si>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</si>
  <si>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</si>
  <si>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</si>
  <si>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</si>
  <si>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</si>
  <si>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</si>
  <si>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</si>
  <si>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</si>
  <si>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</si>
  <si>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</si>
  <si>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</si>
  <si>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</si>
  <si>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</si>
  <si>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</si>
  <si>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</si>
  <si>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</si>
  <si>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</si>
  <si>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</si>
  <si>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</si>
  <si>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12.1</t>
  </si>
  <si>
    <t>12.2</t>
  </si>
  <si>
    <t>12.2.1</t>
  </si>
  <si>
    <t>12.3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</si>
  <si>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</si>
  <si>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</si>
  <si>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</si>
  <si>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</si>
  <si>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</si>
  <si>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</si>
  <si>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</si>
  <si>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</si>
  <si>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</si>
  <si>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</si>
  <si>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</si>
  <si>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</si>
  <si>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</si>
  <si>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</si>
  <si>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</si>
  <si>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</si>
  <si>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</si>
  <si>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</si>
  <si>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</si>
  <si>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</si>
  <si>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векселя</t>
  </si>
  <si>
    <t>14.5</t>
  </si>
  <si>
    <t>14.6</t>
  </si>
  <si>
    <t>14.7</t>
  </si>
  <si>
    <t>15.1</t>
  </si>
  <si>
    <t>15.1.1</t>
  </si>
  <si>
    <t>15.1.2</t>
  </si>
  <si>
    <t>15.1.3</t>
  </si>
  <si>
    <t>15.2</t>
  </si>
  <si>
    <t>15.3</t>
  </si>
  <si>
    <t>Сальдо денежных средств по операционной деятельности (строка X - строка XI) всего, в том числе:</t>
  </si>
  <si>
    <t>Сальдо денежных средств по инвестиционным операциям всего (строка XII - строка XIII), всего в том числе</t>
  </si>
  <si>
    <t>17.1</t>
  </si>
  <si>
    <t>17.2</t>
  </si>
  <si>
    <t>Сальдо денежных средств по финансовым операциям всего (строка XIV - строка XV), в том числе</t>
  </si>
  <si>
    <t>18.1</t>
  </si>
  <si>
    <t>18.2</t>
  </si>
  <si>
    <t>Итого сальдо денежных средств (строка XVI + строка XVII + строка XVIII + строка XIX)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</si>
  <si>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</si>
  <si>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</si>
  <si>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</si>
  <si>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</si>
  <si>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</si>
  <si>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</si>
  <si>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</si>
  <si>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</si>
  <si>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</si>
  <si>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</si>
  <si>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</si>
  <si>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</si>
  <si>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</si>
  <si>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</si>
  <si>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</si>
  <si>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</si>
  <si>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</si>
  <si>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</si>
  <si>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</si>
  <si>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</si>
  <si>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</t>
  </si>
  <si>
    <t>23.3.1</t>
  </si>
  <si>
    <t>23.3.2</t>
  </si>
  <si>
    <t>23.3.3</t>
  </si>
  <si>
    <t>23.3.4</t>
  </si>
  <si>
    <t>23.3.5</t>
  </si>
  <si>
    <t>23.3.6</t>
  </si>
  <si>
    <t>23.3.7</t>
  </si>
  <si>
    <t>x</t>
  </si>
  <si>
    <t>24.1</t>
  </si>
  <si>
    <t>24.2</t>
  </si>
  <si>
    <t>24.3</t>
  </si>
  <si>
    <t>24.4</t>
  </si>
  <si>
    <t>24.5</t>
  </si>
  <si>
    <t>млн.кВт.ч</t>
  </si>
  <si>
    <t>24.6</t>
  </si>
  <si>
    <t>Объем продукции отпущенной с шин (коллекторов)</t>
  </si>
  <si>
    <t>24.6.1</t>
  </si>
  <si>
    <t>24.6.2</t>
  </si>
  <si>
    <t>тыс.Гкал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</si>
  <si>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</si>
  <si>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</si>
  <si>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</si>
  <si>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</si>
  <si>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</si>
  <si>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</si>
  <si>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</si>
  <si>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</si>
  <si>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</si>
  <si>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</si>
  <si>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</si>
  <si>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</si>
  <si>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25.1</t>
  </si>
  <si>
    <t>25.1.1</t>
  </si>
  <si>
    <t>25.2</t>
  </si>
  <si>
    <t>25.3</t>
  </si>
  <si>
    <t>25.3.1</t>
  </si>
  <si>
    <t>25.4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</si>
  <si>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</si>
  <si>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</si>
  <si>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26.1</t>
  </si>
  <si>
    <t>26.2</t>
  </si>
  <si>
    <t>26.3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</si>
  <si>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</si>
  <si>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</si>
  <si>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</si>
  <si>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</si>
  <si>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</si>
  <si>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</si>
  <si>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</si>
  <si>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</si>
  <si>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</si>
  <si>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</si>
  <si>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</si>
  <si>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</si>
  <si>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чел</t>
  </si>
  <si>
    <t>Причины отклонения</t>
  </si>
  <si>
    <t>Источники финансирования инвестиционной программы всего (строка I + строка II) всего, в том числе:</t>
  </si>
  <si>
    <t>1.1.1.</t>
  </si>
  <si>
    <t>1.1.2.</t>
  </si>
  <si>
    <t>прибыль от продажи электрической энергии (мощности) по нерегулируемым ценам, всего в том числе:</t>
  </si>
  <si>
    <t>1.1.3.</t>
  </si>
  <si>
    <t>1.2.1.</t>
  </si>
  <si>
    <t>1.2.2.</t>
  </si>
  <si>
    <t>1.2.3.</t>
  </si>
  <si>
    <t>1.3.</t>
  </si>
  <si>
    <t>1.4.</t>
  </si>
  <si>
    <t>1.4.1.</t>
  </si>
  <si>
    <t>1.4.2.</t>
  </si>
  <si>
    <t>2.1.</t>
  </si>
  <si>
    <t>2.2.</t>
  </si>
  <si>
    <t>2.3.</t>
  </si>
  <si>
    <t>Вексели</t>
  </si>
  <si>
    <t>2.4.</t>
  </si>
  <si>
    <t>2.5.</t>
  </si>
  <si>
    <t>2.5.1.</t>
  </si>
  <si>
    <t>2.5.2.</t>
  </si>
  <si>
    <t>2.6.</t>
  </si>
  <si>
    <t>2.7.</t>
  </si>
  <si>
    <t>3.1.1.</t>
  </si>
  <si>
    <t>3.1.2.</t>
  </si>
  <si>
    <r>
      <t xml:space="preserve">Утвержденные плановые значения показателей приведены в соответствии 
</t>
    </r>
    <r>
      <rPr>
        <u/>
        <sz val="12"/>
        <color theme="1"/>
        <rFont val="Times New Roman"/>
        <family val="1"/>
        <charset val="204"/>
      </rPr>
      <t>с приказом Министерства энергетики Московской области № 112 от 27.12.2019 "Об инвестиционных программах субъектов электроэнергетики, реализуемых на территории Московской области"</t>
    </r>
    <r>
      <rPr>
        <sz val="12"/>
        <color theme="1"/>
        <rFont val="Times New Roman"/>
        <family val="1"/>
        <charset val="204"/>
      </rPr>
      <t xml:space="preserve">
реквизиты решения органа исполнительной власти, утвердившего инвестиционную программу</t>
    </r>
  </si>
  <si>
    <t>3.1.3.</t>
  </si>
  <si>
    <t>3.2.</t>
  </si>
  <si>
    <t>3.2.1.</t>
  </si>
  <si>
    <t>3.2.2.</t>
  </si>
  <si>
    <t>3.2.3.</t>
  </si>
  <si>
    <r>
      <t xml:space="preserve">Отчет о реализации инвестиционной программы </t>
    </r>
    <r>
      <rPr>
        <u/>
        <sz val="12"/>
        <color theme="1"/>
        <rFont val="Times New Roman"/>
        <family val="1"/>
        <charset val="204"/>
      </rPr>
      <t xml:space="preserve">Федерального государственного бюджетного учреждения "Канал имени Москвы"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полное наименование субъекта электроэнергетики</t>
    </r>
  </si>
  <si>
    <t>*Факт</t>
  </si>
  <si>
    <t>* бюджетное учреждение поквартально не отчитывается</t>
  </si>
  <si>
    <t>Технологический и ценовой аудит отчета о реализации инвестиционной программы, выполненный в соответствии с методическими рекомендациями по проведению технологического и ценового аудита инвестиционных программ (проектов инвестиционных программ) сетевых организаций, отнесенных к числу субъектов электроэнергетики, инвестиционные программы которых утверждаются Министерством энергетики Российской Федерации и (или) органами исполнительной власти субъектов Российской Федерации, уполномоченными на утверждение инвестиционных программ субъектов электроэнергетики, и отчетов об их реализации, утвержденными распоряжением Правительства Российской Федерации от 23 сентября 2016 г. N 2002-р не проводился.</t>
  </si>
  <si>
    <t>Комплекс измерений РЕТОМ-25 и РЕТОМЕТР-МЗ (или аналога) (1 шт)</t>
  </si>
  <si>
    <t>M_K.1.6.1.</t>
  </si>
  <si>
    <t>Приемник поискового ПП-500К (или аналог) (1 шт)</t>
  </si>
  <si>
    <t>M_K.1.6.2.</t>
  </si>
  <si>
    <t>Пункт коммерческого учета ПКУ 6кВ (1 шт)</t>
  </si>
  <si>
    <t>M_K.1.6.3.</t>
  </si>
  <si>
    <t>Тепловизор (1 шт)</t>
  </si>
  <si>
    <t>M_K.1.6.4.</t>
  </si>
  <si>
    <t>1.5.</t>
  </si>
  <si>
    <t>АвтомобильУАЗ КОМБИ "Экспедиция" (или аналог) (2 шт) (Приобретение оборудования)</t>
  </si>
  <si>
    <t>M_K.1.6.5.</t>
  </si>
  <si>
    <t>Год раскрытия информации: 2023 год</t>
  </si>
  <si>
    <t>Фактический объем финансирования капитальных вложений на 01.01.2023, млн. рублей (с НДС)</t>
  </si>
  <si>
    <t>Остаток финансирования капитальных вложений на 01.01.2023 в прогнозных ценах соответствующих лет, млн. рублей (с НДС)</t>
  </si>
  <si>
    <t>Отчетный 2023 год</t>
  </si>
  <si>
    <t>факт на 01.01.2023 года</t>
  </si>
  <si>
    <t>факт 2022 года  (на 01.01.2023 года)</t>
  </si>
  <si>
    <t>Финансирование капитальных вложений 2023 года, млн. рублей (с НДС)</t>
  </si>
  <si>
    <t>Всего (2023 год)</t>
  </si>
  <si>
    <t>Фактический объем освоения капитальных вложений на 01.01.2023 года в прогнозных ценах соответствующих лет, млн. рублей (без НДС)</t>
  </si>
  <si>
    <t>Остаток освоения капитальных вложений на 01.01.2023 года, млн. рублей (без НДС)</t>
  </si>
  <si>
    <t>Освоение капитальных вложений 2023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</si>
  <si>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</si>
  <si>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Ввод объектов инвестиционной деятельности (мощностей) в эксплуатацию в 2023 году</t>
  </si>
  <si>
    <t>Принятие основных средств и нематериальных активов к бухгалтерсому отчету за 2023 год</t>
  </si>
  <si>
    <t>Форма 16. Отчет об исполнении плана вывода объектов инвестиционной деятельности (мощностей) из эксплуатации (квартальный) за I квартал 2023 года</t>
  </si>
  <si>
    <t>Финансирование капитальных вложений 2023 года млн. рублей (с НДС)</t>
  </si>
  <si>
    <t>Форма 18. Отчет о фактических значениях количественных показателей по инвестиционным проектам инвестиционной программы (квартальный) за 2023 год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</si>
  <si>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 за 2023 год</t>
  </si>
  <si>
    <t xml:space="preserve">   Форма 17. Отчет об исполнении основных этапов работ по инвестиционным проектам инвестиционной программы (квартальный) за I квартал 2023 года</t>
  </si>
  <si>
    <t>Произошло удорожание оборудования (отражено в корректировке ИП на 2023г)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</si>
  <si>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 за III квартал 2023 года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</si>
  <si>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 за III квартал 2023 года</t>
  </si>
  <si>
    <t>Форма 12. Отчет об исполнении плана освоения капитальных вложений по инвестиционным проектам инвестиционной программы (квартальный) за III квартал 2023 года</t>
  </si>
  <si>
    <t>Форма 13. Отчет об исполнении плана ввода основных средств по инвестиционным проектам инвестиционной программы (квартальный)  за III квартал 2023 года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</si>
  <si>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 за III квартал 2023 года</t>
  </si>
  <si>
    <t>Форма 15. Отчет об исполнении плана ввода объектов инвестиционной деятельности (мощностей) в эксплуатацию (квартальный) за III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</si>
</sst>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 indent="4"/>
    </xf>
    <xf numFmtId="0" fontId="2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16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9" fontId="3" fillId="0" borderId="1" xfId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top" wrapText="1"/>
    </xf>
    <xf numFmtId="164" fontId="3" fillId="0" borderId="1" xfId="3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wrapText="1"/>
    </xf>
  </cellXfs>
  <cellStyles count="4">
    <cellStyle name="Гиперссылка" xfId="2" builtinId="8"/>
    <cellStyle name="Обычный" xfId="0" builtinId="0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topLeftCell="D7" zoomScale="70" zoomScaleNormal="70" workbookViewId="0">
      <selection activeCell="P23" sqref="P23"/>
    </sheetView>
  </sheetViews>
  <sheetFormatPr defaultRowHeight="15" x14ac:dyDescent="0.25"/>
  <cols>
    <col min="1" max="1" width="1.5703125" style="1" customWidth="1"/>
    <col min="2" max="2" width="19.140625" style="1" customWidth="1"/>
    <col min="3" max="3" width="44.7109375" style="1" customWidth="1"/>
    <col min="4" max="4" width="24.140625" style="1" customWidth="1"/>
    <col min="5" max="5" width="21.5703125" style="1" customWidth="1"/>
    <col min="6" max="6" width="22.28515625" style="1" customWidth="1"/>
    <col min="7" max="7" width="42.7109375" style="1" customWidth="1"/>
    <col min="8" max="17" width="9.140625" style="1"/>
    <col min="18" max="18" width="30.7109375" style="1" customWidth="1"/>
    <col min="19" max="20" width="9.140625" style="1"/>
    <col min="21" max="21" width="31.5703125" style="1" customWidth="1"/>
    <col min="22" max="16384" width="9.140625" style="1"/>
  </cols>
  <sheetData>
    <row r="1" spans="2:21" ht="48.75" customHeight="1" x14ac:dyDescent="0.25">
      <c r="D1" s="2"/>
      <c r="R1" s="54" t="s">
        <v>18</v>
      </c>
      <c r="S1" s="54"/>
      <c r="T1" s="54"/>
      <c r="U1" s="54"/>
    </row>
    <row r="2" spans="2:21" ht="15.75" x14ac:dyDescent="0.25">
      <c r="D2" s="2"/>
    </row>
    <row r="3" spans="2:21" ht="15" customHeight="1" x14ac:dyDescent="0.25">
      <c r="B3" s="55" t="s">
        <v>929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2:21" ht="15.75" x14ac:dyDescent="0.25">
      <c r="D4" s="3"/>
    </row>
    <row r="5" spans="2:21" ht="15.75" x14ac:dyDescent="0.25">
      <c r="D5" s="3"/>
    </row>
    <row r="6" spans="2:21" ht="31.5" customHeight="1" x14ac:dyDescent="0.25">
      <c r="B6" s="57" t="s">
        <v>22</v>
      </c>
      <c r="C6" s="57"/>
      <c r="D6" s="57"/>
      <c r="E6" s="57"/>
      <c r="F6" s="57"/>
      <c r="G6" s="57"/>
    </row>
    <row r="7" spans="2:21" ht="15.75" x14ac:dyDescent="0.25">
      <c r="D7" s="3"/>
    </row>
    <row r="8" spans="2:21" ht="15" customHeight="1" x14ac:dyDescent="0.25">
      <c r="B8" s="56" t="s">
        <v>909</v>
      </c>
      <c r="C8" s="56"/>
      <c r="D8" s="56"/>
    </row>
    <row r="9" spans="2:21" ht="15.75" x14ac:dyDescent="0.25">
      <c r="D9" s="3"/>
    </row>
    <row r="10" spans="2:21" ht="51.75" customHeight="1" x14ac:dyDescent="0.25">
      <c r="B10" s="57" t="s">
        <v>23</v>
      </c>
      <c r="C10" s="57"/>
      <c r="D10" s="57"/>
      <c r="E10" s="57"/>
      <c r="F10" s="57"/>
      <c r="G10" s="57"/>
      <c r="H10" s="57"/>
      <c r="I10" s="57"/>
      <c r="J10" s="57"/>
    </row>
    <row r="11" spans="2:21" ht="15.75" x14ac:dyDescent="0.25">
      <c r="D11" s="3" t="s">
        <v>0</v>
      </c>
    </row>
    <row r="12" spans="2:21" ht="101.25" customHeight="1" x14ac:dyDescent="0.25">
      <c r="B12" s="52" t="s">
        <v>1</v>
      </c>
      <c r="C12" s="52" t="s">
        <v>2</v>
      </c>
      <c r="D12" s="52" t="s">
        <v>3</v>
      </c>
      <c r="E12" s="52" t="s">
        <v>4</v>
      </c>
      <c r="F12" s="52" t="s">
        <v>910</v>
      </c>
      <c r="G12" s="52" t="s">
        <v>911</v>
      </c>
      <c r="H12" s="52" t="s">
        <v>915</v>
      </c>
      <c r="I12" s="52"/>
      <c r="J12" s="52"/>
      <c r="K12" s="52"/>
      <c r="L12" s="52"/>
      <c r="M12" s="52"/>
      <c r="N12" s="52"/>
      <c r="O12" s="52"/>
      <c r="P12" s="52"/>
      <c r="Q12" s="52"/>
      <c r="R12" s="52" t="s">
        <v>5</v>
      </c>
      <c r="S12" s="52" t="s">
        <v>6</v>
      </c>
      <c r="T12" s="52"/>
      <c r="U12" s="52" t="s">
        <v>7</v>
      </c>
    </row>
    <row r="13" spans="2:21" ht="37.5" customHeight="1" x14ac:dyDescent="0.25">
      <c r="B13" s="52"/>
      <c r="C13" s="52"/>
      <c r="D13" s="52"/>
      <c r="E13" s="52"/>
      <c r="F13" s="52"/>
      <c r="G13" s="52"/>
      <c r="H13" s="52" t="s">
        <v>8</v>
      </c>
      <c r="I13" s="52"/>
      <c r="J13" s="52" t="s">
        <v>9</v>
      </c>
      <c r="K13" s="52"/>
      <c r="L13" s="52" t="s">
        <v>10</v>
      </c>
      <c r="M13" s="52"/>
      <c r="N13" s="52" t="s">
        <v>11</v>
      </c>
      <c r="O13" s="52"/>
      <c r="P13" s="52" t="s">
        <v>12</v>
      </c>
      <c r="Q13" s="52"/>
      <c r="R13" s="52"/>
      <c r="S13" s="52" t="s">
        <v>13</v>
      </c>
      <c r="T13" s="52" t="s">
        <v>14</v>
      </c>
      <c r="U13" s="52"/>
    </row>
    <row r="14" spans="2:21" ht="15.75" x14ac:dyDescent="0.25">
      <c r="B14" s="52"/>
      <c r="C14" s="52"/>
      <c r="D14" s="52"/>
      <c r="E14" s="52"/>
      <c r="F14" s="52"/>
      <c r="G14" s="52"/>
      <c r="H14" s="4" t="s">
        <v>15</v>
      </c>
      <c r="I14" s="4" t="s">
        <v>16</v>
      </c>
      <c r="J14" s="4" t="s">
        <v>15</v>
      </c>
      <c r="K14" s="4" t="s">
        <v>16</v>
      </c>
      <c r="L14" s="4" t="s">
        <v>15</v>
      </c>
      <c r="M14" s="4" t="s">
        <v>16</v>
      </c>
      <c r="N14" s="4" t="s">
        <v>15</v>
      </c>
      <c r="O14" s="4" t="s">
        <v>16</v>
      </c>
      <c r="P14" s="4" t="s">
        <v>15</v>
      </c>
      <c r="Q14" s="4" t="s">
        <v>16</v>
      </c>
      <c r="R14" s="52"/>
      <c r="S14" s="52"/>
      <c r="T14" s="52"/>
      <c r="U14" s="52"/>
    </row>
    <row r="15" spans="2:21" ht="15.75" x14ac:dyDescent="0.25"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4">
        <v>20</v>
      </c>
    </row>
    <row r="16" spans="2:21" ht="47.25" x14ac:dyDescent="0.25">
      <c r="B16" s="42" t="s">
        <v>19</v>
      </c>
      <c r="C16" s="43" t="s">
        <v>898</v>
      </c>
      <c r="D16" s="43" t="s">
        <v>899</v>
      </c>
      <c r="E16" s="44">
        <v>1.2030000000000001</v>
      </c>
      <c r="F16" s="6">
        <v>0</v>
      </c>
      <c r="G16" s="44">
        <v>1.2030000000000001</v>
      </c>
      <c r="H16" s="44">
        <v>1.2030000000000001</v>
      </c>
      <c r="I16" s="6">
        <f>K16+M16+O16+Q16</f>
        <v>1.341132</v>
      </c>
      <c r="J16" s="6"/>
      <c r="K16" s="6">
        <v>0</v>
      </c>
      <c r="L16" s="6"/>
      <c r="M16" s="6">
        <v>1.341132</v>
      </c>
      <c r="N16" s="6"/>
      <c r="O16" s="6"/>
      <c r="P16" s="6"/>
      <c r="Q16" s="6"/>
      <c r="R16" s="44"/>
      <c r="S16" s="6">
        <f>H16-I16</f>
        <v>-0.13813199999999992</v>
      </c>
      <c r="T16" s="7">
        <f>S16/H16</f>
        <v>-0.11482294264339145</v>
      </c>
      <c r="U16" s="5" t="s">
        <v>928</v>
      </c>
    </row>
    <row r="17" spans="2:21" ht="47.25" x14ac:dyDescent="0.25">
      <c r="B17" s="42" t="s">
        <v>20</v>
      </c>
      <c r="C17" s="43" t="s">
        <v>900</v>
      </c>
      <c r="D17" s="43" t="s">
        <v>901</v>
      </c>
      <c r="E17" s="44">
        <v>0.21739475999999999</v>
      </c>
      <c r="F17" s="6">
        <v>0</v>
      </c>
      <c r="G17" s="44">
        <v>0.21739475999999999</v>
      </c>
      <c r="H17" s="44">
        <v>0.21739475999999999</v>
      </c>
      <c r="I17" s="6">
        <f t="shared" ref="I17:I20" si="0">K17+M17+O17+Q17</f>
        <v>0.29132933</v>
      </c>
      <c r="J17" s="6"/>
      <c r="K17" s="6">
        <v>0</v>
      </c>
      <c r="L17" s="6"/>
      <c r="M17" s="44"/>
      <c r="N17" s="6"/>
      <c r="O17" s="44">
        <v>0.29132933</v>
      </c>
      <c r="P17" s="6"/>
      <c r="Q17" s="6"/>
      <c r="R17" s="44"/>
      <c r="S17" s="6">
        <f t="shared" ref="S17:S19" si="1">H17-I17</f>
        <v>-7.3934570000000005E-2</v>
      </c>
      <c r="T17" s="7">
        <f t="shared" ref="T17:T19" si="2">S17/H17</f>
        <v>-0.34009361587188214</v>
      </c>
      <c r="U17" s="51" t="s">
        <v>928</v>
      </c>
    </row>
    <row r="18" spans="2:21" ht="31.5" x14ac:dyDescent="0.25">
      <c r="B18" s="42" t="s">
        <v>872</v>
      </c>
      <c r="C18" s="43" t="s">
        <v>902</v>
      </c>
      <c r="D18" s="43" t="s">
        <v>903</v>
      </c>
      <c r="E18" s="44">
        <v>0.26287940000000037</v>
      </c>
      <c r="F18" s="6">
        <v>0</v>
      </c>
      <c r="G18" s="44">
        <v>0.26287940000000037</v>
      </c>
      <c r="H18" s="44">
        <v>0.26287940000000037</v>
      </c>
      <c r="I18" s="6">
        <f t="shared" si="0"/>
        <v>0</v>
      </c>
      <c r="J18" s="6"/>
      <c r="K18" s="6">
        <v>0</v>
      </c>
      <c r="L18" s="6"/>
      <c r="M18" s="6"/>
      <c r="N18" s="6"/>
      <c r="O18" s="6"/>
      <c r="P18" s="6"/>
      <c r="Q18" s="6"/>
      <c r="R18" s="44">
        <v>0.26287940000000037</v>
      </c>
      <c r="S18" s="6"/>
      <c r="T18" s="7"/>
      <c r="U18" s="51"/>
    </row>
    <row r="19" spans="2:21" ht="47.25" x14ac:dyDescent="0.25">
      <c r="B19" s="42" t="s">
        <v>873</v>
      </c>
      <c r="C19" s="43" t="s">
        <v>904</v>
      </c>
      <c r="D19" s="43" t="s">
        <v>905</v>
      </c>
      <c r="E19" s="44">
        <v>1.6834045213656001</v>
      </c>
      <c r="F19" s="6">
        <v>0</v>
      </c>
      <c r="G19" s="44">
        <v>1.6834045213656001</v>
      </c>
      <c r="H19" s="44">
        <v>1.6834045213656001</v>
      </c>
      <c r="I19" s="6">
        <f t="shared" si="0"/>
        <v>1.782349</v>
      </c>
      <c r="J19" s="6"/>
      <c r="K19" s="6">
        <v>0</v>
      </c>
      <c r="L19" s="6"/>
      <c r="M19" s="44"/>
      <c r="N19" s="6"/>
      <c r="O19" s="44">
        <v>1.782349</v>
      </c>
      <c r="P19" s="6"/>
      <c r="Q19" s="6"/>
      <c r="R19" s="44"/>
      <c r="S19" s="6">
        <f t="shared" si="1"/>
        <v>-9.8944478634399813E-2</v>
      </c>
      <c r="T19" s="7">
        <f t="shared" si="2"/>
        <v>-5.8776412548859458E-2</v>
      </c>
      <c r="U19" s="51" t="s">
        <v>928</v>
      </c>
    </row>
    <row r="20" spans="2:21" ht="47.25" x14ac:dyDescent="0.25">
      <c r="B20" s="42" t="s">
        <v>906</v>
      </c>
      <c r="C20" s="43" t="s">
        <v>907</v>
      </c>
      <c r="D20" s="43" t="s">
        <v>908</v>
      </c>
      <c r="E20" s="44">
        <v>3.9190640000000037</v>
      </c>
      <c r="F20" s="6">
        <v>0</v>
      </c>
      <c r="G20" s="44">
        <v>3.9190640000000037</v>
      </c>
      <c r="H20" s="44">
        <v>3.9190640000000037</v>
      </c>
      <c r="I20" s="6">
        <f t="shared" si="0"/>
        <v>2.7280700000000002</v>
      </c>
      <c r="J20" s="6"/>
      <c r="K20" s="6">
        <v>0</v>
      </c>
      <c r="L20" s="6"/>
      <c r="M20" s="6">
        <v>2.7280700000000002</v>
      </c>
      <c r="N20" s="6"/>
      <c r="O20" s="6"/>
      <c r="P20" s="6"/>
      <c r="Q20" s="6"/>
      <c r="R20" s="44"/>
      <c r="S20" s="6">
        <f t="shared" ref="S20" si="3">H20-I20</f>
        <v>1.1909940000000034</v>
      </c>
      <c r="T20" s="7">
        <f t="shared" ref="T20" si="4">S20/H20</f>
        <v>0.30389756329572631</v>
      </c>
      <c r="U20" s="48" t="s">
        <v>21</v>
      </c>
    </row>
    <row r="21" spans="2:21" ht="16.5" customHeight="1" x14ac:dyDescent="0.25">
      <c r="B21" s="53" t="s">
        <v>17</v>
      </c>
      <c r="C21" s="53"/>
      <c r="D21" s="53"/>
      <c r="E21" s="6">
        <f>E16+E20+E17+E18+E19</f>
        <v>7.2857426813656039</v>
      </c>
      <c r="F21" s="6">
        <f>F16+F20+F17+F18+F19</f>
        <v>0</v>
      </c>
      <c r="G21" s="6">
        <f>G16+G20+G17+G18+G19</f>
        <v>7.2857426813656039</v>
      </c>
      <c r="H21" s="6">
        <f>H16+H20+H17+H18+H19</f>
        <v>7.2857426813656039</v>
      </c>
      <c r="I21" s="6">
        <f>I16+I20+I17+I18+I19</f>
        <v>6.1428803300000006</v>
      </c>
      <c r="J21" s="6"/>
      <c r="K21" s="6">
        <f t="shared" ref="K21" si="5">K16+K20</f>
        <v>0</v>
      </c>
      <c r="L21" s="6"/>
      <c r="M21" s="6">
        <f>M16+M20+M17+M18+M19</f>
        <v>4.0692020000000007</v>
      </c>
      <c r="N21" s="6"/>
      <c r="O21" s="6">
        <f>O16+O20+O17+O18+O19</f>
        <v>2.0736783299999999</v>
      </c>
      <c r="P21" s="6"/>
      <c r="Q21" s="6"/>
      <c r="R21" s="6">
        <f>R16+R20+R17+R18+R19</f>
        <v>0.26287940000000037</v>
      </c>
      <c r="S21" s="5"/>
      <c r="T21" s="5"/>
      <c r="U21" s="5"/>
    </row>
    <row r="22" spans="2:21" ht="15.75" x14ac:dyDescent="0.25">
      <c r="D22" s="2"/>
    </row>
    <row r="23" spans="2:21" ht="15.75" x14ac:dyDescent="0.25">
      <c r="D23" s="2"/>
    </row>
    <row r="24" spans="2:21" ht="15.75" x14ac:dyDescent="0.25">
      <c r="D24" s="2"/>
    </row>
    <row r="25" spans="2:21" ht="15.75" x14ac:dyDescent="0.25">
      <c r="D25" s="2"/>
      <c r="I25"/>
      <c r="J25"/>
      <c r="K25"/>
    </row>
    <row r="26" spans="2:21" ht="15.75" x14ac:dyDescent="0.25">
      <c r="D26" s="2"/>
      <c r="I26"/>
      <c r="J26"/>
      <c r="K26"/>
    </row>
    <row r="27" spans="2:21" x14ac:dyDescent="0.25">
      <c r="I27"/>
      <c r="J27"/>
      <c r="K27"/>
    </row>
    <row r="28" spans="2:21" x14ac:dyDescent="0.25">
      <c r="I28"/>
      <c r="J28"/>
      <c r="K28"/>
    </row>
    <row r="29" spans="2:21" x14ac:dyDescent="0.25">
      <c r="I29"/>
      <c r="J29"/>
      <c r="K29"/>
    </row>
    <row r="30" spans="2:21" x14ac:dyDescent="0.25">
      <c r="I30"/>
      <c r="J30"/>
      <c r="K30"/>
    </row>
  </sheetData>
  <mergeCells count="23">
    <mergeCell ref="T13:T14"/>
    <mergeCell ref="B21:D21"/>
    <mergeCell ref="R1:U1"/>
    <mergeCell ref="B3:U3"/>
    <mergeCell ref="B8:D8"/>
    <mergeCell ref="B6:G6"/>
    <mergeCell ref="B10:J10"/>
    <mergeCell ref="H12:Q12"/>
    <mergeCell ref="R12:R14"/>
    <mergeCell ref="S12:T12"/>
    <mergeCell ref="U12:U14"/>
    <mergeCell ref="H13:I13"/>
    <mergeCell ref="J13:K13"/>
    <mergeCell ref="L13:M13"/>
    <mergeCell ref="N13:O13"/>
    <mergeCell ref="P13:Q13"/>
    <mergeCell ref="S13:S14"/>
    <mergeCell ref="B12:B14"/>
    <mergeCell ref="C12:C14"/>
    <mergeCell ref="D12:D14"/>
    <mergeCell ref="E12:E14"/>
    <mergeCell ref="F12:F14"/>
    <mergeCell ref="G12:G14"/>
  </mergeCells>
  <pageMargins left="0.7" right="0.7" top="0.75" bottom="0.75" header="0.3" footer="0.3"/>
  <pageSetup paperSize="9" scale="38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opLeftCell="B16" workbookViewId="0">
      <selection activeCell="B5" sqref="B5:N5"/>
    </sheetView>
  </sheetViews>
  <sheetFormatPr defaultRowHeight="15" x14ac:dyDescent="0.25"/>
  <cols>
    <col min="1" max="1" width="2.140625" style="1" customWidth="1"/>
    <col min="2" max="2" width="18.85546875" style="1" customWidth="1"/>
    <col min="3" max="3" width="31.42578125" style="1" customWidth="1"/>
    <col min="4" max="4" width="19.7109375" style="1" customWidth="1"/>
    <col min="5" max="5" width="18" style="1" customWidth="1"/>
    <col min="6" max="6" width="32.140625" style="1" customWidth="1"/>
    <col min="7" max="14" width="12.85546875" style="1" customWidth="1"/>
    <col min="15" max="16384" width="9.140625" style="1"/>
  </cols>
  <sheetData>
    <row r="2" spans="2:14" ht="51.75" customHeight="1" x14ac:dyDescent="0.25">
      <c r="L2" s="54" t="s">
        <v>208</v>
      </c>
      <c r="M2" s="54"/>
      <c r="N2" s="54"/>
    </row>
    <row r="5" spans="2:14" ht="38.25" customHeight="1" x14ac:dyDescent="0.25">
      <c r="B5" s="65" t="s">
        <v>926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7" spans="2:14" ht="31.5" customHeight="1" x14ac:dyDescent="0.25">
      <c r="B7" s="57" t="s">
        <v>22</v>
      </c>
      <c r="C7" s="57"/>
      <c r="D7" s="57"/>
      <c r="E7" s="57"/>
      <c r="F7" s="57"/>
      <c r="G7" s="57"/>
      <c r="H7" s="57"/>
    </row>
    <row r="8" spans="2:14" ht="15.75" x14ac:dyDescent="0.25">
      <c r="D8" s="3"/>
    </row>
    <row r="9" spans="2:14" ht="15" customHeight="1" x14ac:dyDescent="0.25">
      <c r="B9" s="56" t="s">
        <v>909</v>
      </c>
      <c r="C9" s="56"/>
      <c r="D9" s="56"/>
    </row>
    <row r="10" spans="2:14" ht="15.75" x14ac:dyDescent="0.25">
      <c r="D10" s="3"/>
    </row>
    <row r="11" spans="2:14" ht="68.25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3" spans="2:14" ht="172.5" customHeight="1" x14ac:dyDescent="0.25">
      <c r="B13" s="52" t="s">
        <v>1</v>
      </c>
      <c r="C13" s="52" t="s">
        <v>2</v>
      </c>
      <c r="D13" s="52" t="s">
        <v>3</v>
      </c>
      <c r="E13" s="52" t="s">
        <v>201</v>
      </c>
      <c r="F13" s="52" t="s">
        <v>202</v>
      </c>
      <c r="G13" s="52" t="s">
        <v>203</v>
      </c>
      <c r="H13" s="52"/>
      <c r="I13" s="52" t="s">
        <v>204</v>
      </c>
      <c r="J13" s="52"/>
      <c r="K13" s="52" t="s">
        <v>205</v>
      </c>
      <c r="L13" s="52"/>
      <c r="M13" s="52" t="s">
        <v>206</v>
      </c>
      <c r="N13" s="52"/>
    </row>
    <row r="14" spans="2:14" ht="63" x14ac:dyDescent="0.25">
      <c r="B14" s="52"/>
      <c r="C14" s="52"/>
      <c r="D14" s="52"/>
      <c r="E14" s="52"/>
      <c r="F14" s="52"/>
      <c r="G14" s="9" t="s">
        <v>913</v>
      </c>
      <c r="H14" s="9" t="s">
        <v>207</v>
      </c>
      <c r="I14" s="9" t="s">
        <v>914</v>
      </c>
      <c r="J14" s="9" t="s">
        <v>207</v>
      </c>
      <c r="K14" s="39" t="s">
        <v>914</v>
      </c>
      <c r="L14" s="9" t="s">
        <v>207</v>
      </c>
      <c r="M14" s="39" t="s">
        <v>914</v>
      </c>
      <c r="N14" s="9" t="s">
        <v>207</v>
      </c>
    </row>
    <row r="15" spans="2:14" ht="15.75" x14ac:dyDescent="0.25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</row>
    <row r="16" spans="2:14" ht="15.7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 ht="15.7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15.7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mergeCells count="14">
    <mergeCell ref="K13:L13"/>
    <mergeCell ref="M13:N13"/>
    <mergeCell ref="B5:N5"/>
    <mergeCell ref="L2:N2"/>
    <mergeCell ref="B7:H7"/>
    <mergeCell ref="B9:D9"/>
    <mergeCell ref="B11:L11"/>
    <mergeCell ref="B13:B14"/>
    <mergeCell ref="C13:C14"/>
    <mergeCell ref="D13:D14"/>
    <mergeCell ref="E13:E14"/>
    <mergeCell ref="F13:F14"/>
    <mergeCell ref="G13:H13"/>
    <mergeCell ref="I13:J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4"/>
  <sheetViews>
    <sheetView tabSelected="1" topLeftCell="A10" zoomScaleNormal="100" workbookViewId="0">
      <selection activeCell="J10" sqref="J1:K1048576"/>
    </sheetView>
  </sheetViews>
  <sheetFormatPr defaultRowHeight="15.75" x14ac:dyDescent="0.25"/>
  <cols>
    <col min="1" max="1" width="3.140625" style="25" customWidth="1"/>
    <col min="2" max="2" width="9.28515625" style="26" bestFit="1" customWidth="1"/>
    <col min="3" max="3" width="55.5703125" style="25" customWidth="1"/>
    <col min="4" max="4" width="11.7109375" style="25" customWidth="1"/>
    <col min="5" max="5" width="9.85546875" style="25" bestFit="1" customWidth="1"/>
    <col min="6" max="6" width="16.5703125" style="88" customWidth="1"/>
    <col min="7" max="7" width="12.42578125" style="25" customWidth="1"/>
    <col min="8" max="8" width="16.7109375" style="25" customWidth="1"/>
    <col min="9" max="9" width="22.85546875" style="25" customWidth="1"/>
    <col min="10" max="16384" width="9.140625" style="25"/>
  </cols>
  <sheetData>
    <row r="1" spans="2:9" ht="45.75" customHeight="1" x14ac:dyDescent="0.25">
      <c r="H1" s="69" t="s">
        <v>598</v>
      </c>
      <c r="I1" s="69"/>
    </row>
    <row r="2" spans="2:9" x14ac:dyDescent="0.25">
      <c r="I2" s="27"/>
    </row>
    <row r="3" spans="2:9" ht="15" customHeight="1" x14ac:dyDescent="0.25">
      <c r="B3" s="55" t="s">
        <v>597</v>
      </c>
      <c r="C3" s="55"/>
      <c r="D3" s="55"/>
      <c r="E3" s="55"/>
      <c r="F3" s="55"/>
      <c r="G3" s="55"/>
      <c r="H3" s="55"/>
      <c r="I3" s="55"/>
    </row>
    <row r="4" spans="2:9" x14ac:dyDescent="0.25">
      <c r="C4" s="24"/>
    </row>
    <row r="5" spans="2:9" x14ac:dyDescent="0.25">
      <c r="B5" s="24"/>
      <c r="C5" s="24"/>
      <c r="D5" s="24"/>
      <c r="E5" s="24"/>
      <c r="F5" s="89"/>
      <c r="G5" s="24"/>
      <c r="H5" s="24"/>
      <c r="I5" s="24"/>
    </row>
    <row r="6" spans="2:9" s="2" customFormat="1" ht="31.5" customHeight="1" x14ac:dyDescent="0.25">
      <c r="B6" s="57" t="s">
        <v>894</v>
      </c>
      <c r="C6" s="57"/>
      <c r="D6" s="57"/>
      <c r="E6" s="57"/>
      <c r="F6" s="57"/>
      <c r="G6" s="57"/>
      <c r="H6" s="57"/>
      <c r="I6" s="57"/>
    </row>
    <row r="7" spans="2:9" s="2" customFormat="1" x14ac:dyDescent="0.25">
      <c r="D7" s="3"/>
      <c r="F7" s="90"/>
    </row>
    <row r="8" spans="2:9" s="2" customFormat="1" ht="15" customHeight="1" x14ac:dyDescent="0.25">
      <c r="B8" s="56" t="s">
        <v>909</v>
      </c>
      <c r="C8" s="56"/>
      <c r="D8" s="56"/>
      <c r="F8" s="90"/>
    </row>
    <row r="9" spans="2:9" s="2" customFormat="1" ht="68.25" customHeight="1" x14ac:dyDescent="0.25">
      <c r="B9" s="57" t="s">
        <v>888</v>
      </c>
      <c r="C9" s="57"/>
      <c r="D9" s="57"/>
      <c r="E9" s="57"/>
      <c r="F9" s="57"/>
      <c r="G9" s="57"/>
      <c r="H9" s="57"/>
      <c r="I9" s="57"/>
    </row>
    <row r="10" spans="2:9" s="2" customFormat="1" x14ac:dyDescent="0.25">
      <c r="B10" s="11"/>
      <c r="C10" s="11"/>
      <c r="D10" s="11"/>
      <c r="E10" s="11"/>
      <c r="F10" s="91"/>
      <c r="G10" s="11"/>
      <c r="H10" s="11"/>
    </row>
    <row r="11" spans="2:9" s="2" customFormat="1" x14ac:dyDescent="0.25">
      <c r="B11" s="55" t="s">
        <v>599</v>
      </c>
      <c r="C11" s="55"/>
      <c r="D11" s="55"/>
      <c r="E11" s="55"/>
      <c r="F11" s="55"/>
      <c r="G11" s="55"/>
      <c r="H11" s="55"/>
      <c r="I11" s="55"/>
    </row>
    <row r="12" spans="2:9" x14ac:dyDescent="0.25">
      <c r="C12" s="24"/>
    </row>
    <row r="13" spans="2:9" ht="63.75" customHeight="1" x14ac:dyDescent="0.25">
      <c r="B13" s="87" t="s">
        <v>210</v>
      </c>
      <c r="C13" s="75" t="s">
        <v>211</v>
      </c>
      <c r="D13" s="75" t="s">
        <v>212</v>
      </c>
      <c r="E13" s="75" t="s">
        <v>912</v>
      </c>
      <c r="F13" s="75"/>
      <c r="G13" s="76" t="s">
        <v>213</v>
      </c>
      <c r="H13" s="77"/>
      <c r="I13" s="73" t="s">
        <v>863</v>
      </c>
    </row>
    <row r="14" spans="2:9" ht="31.5" x14ac:dyDescent="0.25">
      <c r="B14" s="87"/>
      <c r="C14" s="75"/>
      <c r="D14" s="75"/>
      <c r="E14" s="28" t="s">
        <v>15</v>
      </c>
      <c r="F14" s="92" t="s">
        <v>895</v>
      </c>
      <c r="G14" s="28" t="s">
        <v>214</v>
      </c>
      <c r="H14" s="28" t="s">
        <v>215</v>
      </c>
      <c r="I14" s="74"/>
    </row>
    <row r="15" spans="2:9" x14ac:dyDescent="0.25">
      <c r="B15" s="23" t="s">
        <v>600</v>
      </c>
      <c r="C15" s="9">
        <v>2</v>
      </c>
      <c r="D15" s="9">
        <v>3</v>
      </c>
      <c r="E15" s="9">
        <v>4</v>
      </c>
      <c r="F15" s="93">
        <v>5</v>
      </c>
      <c r="G15" s="9">
        <v>6</v>
      </c>
      <c r="H15" s="9">
        <v>7</v>
      </c>
      <c r="I15" s="9">
        <v>8</v>
      </c>
    </row>
    <row r="16" spans="2:9" ht="15" customHeight="1" x14ac:dyDescent="0.25">
      <c r="B16" s="78" t="s">
        <v>216</v>
      </c>
      <c r="C16" s="79"/>
      <c r="D16" s="79"/>
      <c r="E16" s="79"/>
      <c r="F16" s="79"/>
      <c r="G16" s="79"/>
      <c r="H16" s="79"/>
      <c r="I16" s="80"/>
    </row>
    <row r="17" spans="2:9" ht="31.5" x14ac:dyDescent="0.25">
      <c r="B17" s="23" t="s">
        <v>217</v>
      </c>
      <c r="C17" s="29" t="s">
        <v>218</v>
      </c>
      <c r="D17" s="29" t="s">
        <v>601</v>
      </c>
      <c r="E17" s="46">
        <v>94.03</v>
      </c>
      <c r="F17" s="46">
        <f>SUM(F23:F25)</f>
        <v>63.833203191666669</v>
      </c>
      <c r="G17" s="31">
        <f>E17-F17</f>
        <v>30.196796808333332</v>
      </c>
      <c r="H17" s="38">
        <f>G17/E17</f>
        <v>0.32114002773937395</v>
      </c>
      <c r="I17" s="30"/>
    </row>
    <row r="18" spans="2:9" ht="31.5" hidden="1" x14ac:dyDescent="0.25">
      <c r="B18" s="23" t="s">
        <v>602</v>
      </c>
      <c r="C18" s="29" t="s">
        <v>220</v>
      </c>
      <c r="D18" s="29" t="s">
        <v>601</v>
      </c>
      <c r="E18" s="46"/>
      <c r="F18" s="46">
        <v>0</v>
      </c>
      <c r="G18" s="30"/>
      <c r="H18" s="30"/>
      <c r="I18" s="30"/>
    </row>
    <row r="19" spans="2:9" ht="31.5" hidden="1" x14ac:dyDescent="0.25">
      <c r="B19" s="23" t="s">
        <v>603</v>
      </c>
      <c r="C19" s="29" t="s">
        <v>221</v>
      </c>
      <c r="D19" s="29" t="s">
        <v>601</v>
      </c>
      <c r="E19" s="46"/>
      <c r="F19" s="46"/>
      <c r="G19" s="30"/>
      <c r="H19" s="30"/>
      <c r="I19" s="30"/>
    </row>
    <row r="20" spans="2:9" ht="31.5" hidden="1" x14ac:dyDescent="0.25">
      <c r="B20" s="23" t="s">
        <v>604</v>
      </c>
      <c r="C20" s="29" t="s">
        <v>222</v>
      </c>
      <c r="D20" s="29" t="s">
        <v>601</v>
      </c>
      <c r="E20" s="46"/>
      <c r="F20" s="46"/>
      <c r="G20" s="30"/>
      <c r="H20" s="30"/>
      <c r="I20" s="30"/>
    </row>
    <row r="21" spans="2:9" ht="47.25" hidden="1" x14ac:dyDescent="0.25">
      <c r="B21" s="23" t="s">
        <v>605</v>
      </c>
      <c r="C21" s="29" t="s">
        <v>223</v>
      </c>
      <c r="D21" s="29" t="s">
        <v>601</v>
      </c>
      <c r="E21" s="46"/>
      <c r="F21" s="46"/>
      <c r="G21" s="30"/>
      <c r="H21" s="30"/>
      <c r="I21" s="30"/>
    </row>
    <row r="22" spans="2:9" ht="31.5" hidden="1" x14ac:dyDescent="0.25">
      <c r="B22" s="23" t="s">
        <v>606</v>
      </c>
      <c r="C22" s="29" t="s">
        <v>224</v>
      </c>
      <c r="D22" s="29" t="s">
        <v>601</v>
      </c>
      <c r="E22" s="46"/>
      <c r="F22" s="46"/>
      <c r="G22" s="30"/>
      <c r="H22" s="30"/>
      <c r="I22" s="30"/>
    </row>
    <row r="23" spans="2:9" ht="31.5" x14ac:dyDescent="0.25">
      <c r="B23" s="23" t="s">
        <v>607</v>
      </c>
      <c r="C23" s="29" t="s">
        <v>225</v>
      </c>
      <c r="D23" s="29" t="s">
        <v>601</v>
      </c>
      <c r="E23" s="46">
        <v>94.03</v>
      </c>
      <c r="F23" s="46">
        <f>76092.07716/1.2/1000</f>
        <v>63.410064300000002</v>
      </c>
      <c r="G23" s="31">
        <f>E23-F23</f>
        <v>30.619935699999999</v>
      </c>
      <c r="H23" s="38">
        <f>G23/E23</f>
        <v>0.32564006912687438</v>
      </c>
      <c r="I23" s="30"/>
    </row>
    <row r="24" spans="2:9" ht="31.5" hidden="1" x14ac:dyDescent="0.25">
      <c r="B24" s="23" t="s">
        <v>608</v>
      </c>
      <c r="C24" s="29" t="s">
        <v>226</v>
      </c>
      <c r="D24" s="29" t="s">
        <v>601</v>
      </c>
      <c r="E24" s="46"/>
      <c r="F24" s="46"/>
      <c r="G24" s="30"/>
      <c r="H24" s="30"/>
      <c r="I24" s="30"/>
    </row>
    <row r="25" spans="2:9" ht="31.5" x14ac:dyDescent="0.25">
      <c r="B25" s="23" t="s">
        <v>609</v>
      </c>
      <c r="C25" s="29" t="s">
        <v>227</v>
      </c>
      <c r="D25" s="29" t="s">
        <v>601</v>
      </c>
      <c r="E25" s="46">
        <v>0</v>
      </c>
      <c r="F25" s="46">
        <f>507.76667/1.2/1000</f>
        <v>0.42313889166666668</v>
      </c>
      <c r="G25" s="30"/>
      <c r="H25" s="30"/>
      <c r="I25" s="30"/>
    </row>
    <row r="26" spans="2:9" ht="31.5" hidden="1" x14ac:dyDescent="0.25">
      <c r="B26" s="23" t="s">
        <v>610</v>
      </c>
      <c r="C26" s="29" t="s">
        <v>228</v>
      </c>
      <c r="D26" s="29" t="s">
        <v>601</v>
      </c>
      <c r="E26" s="46"/>
      <c r="F26" s="46"/>
      <c r="G26" s="30"/>
      <c r="H26" s="30"/>
      <c r="I26" s="30"/>
    </row>
    <row r="27" spans="2:9" ht="31.5" hidden="1" x14ac:dyDescent="0.25">
      <c r="B27" s="23" t="s">
        <v>611</v>
      </c>
      <c r="C27" s="29" t="s">
        <v>229</v>
      </c>
      <c r="D27" s="29" t="s">
        <v>601</v>
      </c>
      <c r="E27" s="46"/>
      <c r="F27" s="46"/>
      <c r="G27" s="30"/>
      <c r="H27" s="30"/>
      <c r="I27" s="30"/>
    </row>
    <row r="28" spans="2:9" ht="31.5" hidden="1" x14ac:dyDescent="0.25">
      <c r="B28" s="23" t="s">
        <v>612</v>
      </c>
      <c r="C28" s="29" t="s">
        <v>230</v>
      </c>
      <c r="D28" s="29" t="s">
        <v>601</v>
      </c>
      <c r="E28" s="46">
        <v>0</v>
      </c>
      <c r="F28" s="46">
        <v>0</v>
      </c>
      <c r="G28" s="30"/>
      <c r="H28" s="30"/>
      <c r="I28" s="30"/>
    </row>
    <row r="29" spans="2:9" ht="31.5" hidden="1" x14ac:dyDescent="0.25">
      <c r="B29" s="23" t="s">
        <v>613</v>
      </c>
      <c r="C29" s="29" t="s">
        <v>231</v>
      </c>
      <c r="D29" s="29" t="s">
        <v>601</v>
      </c>
      <c r="E29" s="46"/>
      <c r="F29" s="46"/>
      <c r="G29" s="30"/>
      <c r="H29" s="30"/>
      <c r="I29" s="30"/>
    </row>
    <row r="30" spans="2:9" ht="31.5" hidden="1" x14ac:dyDescent="0.25">
      <c r="B30" s="23" t="s">
        <v>614</v>
      </c>
      <c r="C30" s="29" t="s">
        <v>232</v>
      </c>
      <c r="D30" s="29" t="s">
        <v>601</v>
      </c>
      <c r="E30" s="46"/>
      <c r="F30" s="46"/>
      <c r="G30" s="30"/>
      <c r="H30" s="30"/>
      <c r="I30" s="30"/>
    </row>
    <row r="31" spans="2:9" ht="31.5" hidden="1" x14ac:dyDescent="0.25">
      <c r="B31" s="23" t="s">
        <v>615</v>
      </c>
      <c r="C31" s="29" t="s">
        <v>233</v>
      </c>
      <c r="D31" s="29" t="s">
        <v>601</v>
      </c>
      <c r="E31" s="46"/>
      <c r="F31" s="46"/>
      <c r="G31" s="30"/>
      <c r="H31" s="30"/>
      <c r="I31" s="30"/>
    </row>
    <row r="32" spans="2:9" ht="31.5" x14ac:dyDescent="0.25">
      <c r="B32" s="23" t="s">
        <v>234</v>
      </c>
      <c r="C32" s="29" t="s">
        <v>235</v>
      </c>
      <c r="D32" s="29" t="s">
        <v>601</v>
      </c>
      <c r="E32" s="46">
        <v>94.03</v>
      </c>
      <c r="F32" s="46">
        <f>F47+F56+F62+F63+F64+F67+F71</f>
        <v>64.70711415000001</v>
      </c>
      <c r="G32" s="30"/>
      <c r="H32" s="30"/>
      <c r="I32" s="30"/>
    </row>
    <row r="33" spans="2:9" ht="31.5" hidden="1" x14ac:dyDescent="0.25">
      <c r="B33" s="23" t="s">
        <v>616</v>
      </c>
      <c r="C33" s="29" t="s">
        <v>220</v>
      </c>
      <c r="D33" s="29" t="s">
        <v>601</v>
      </c>
      <c r="E33" s="30">
        <v>0</v>
      </c>
      <c r="F33" s="46"/>
      <c r="G33" s="30"/>
      <c r="H33" s="30"/>
      <c r="I33" s="30"/>
    </row>
    <row r="34" spans="2:9" ht="31.5" hidden="1" x14ac:dyDescent="0.25">
      <c r="B34" s="23" t="s">
        <v>617</v>
      </c>
      <c r="C34" s="29" t="s">
        <v>221</v>
      </c>
      <c r="D34" s="29" t="s">
        <v>601</v>
      </c>
      <c r="E34" s="30"/>
      <c r="F34" s="46"/>
      <c r="G34" s="30"/>
      <c r="H34" s="30"/>
      <c r="I34" s="30"/>
    </row>
    <row r="35" spans="2:9" ht="31.5" hidden="1" x14ac:dyDescent="0.25">
      <c r="B35" s="23" t="s">
        <v>618</v>
      </c>
      <c r="C35" s="29" t="s">
        <v>222</v>
      </c>
      <c r="D35" s="29" t="s">
        <v>601</v>
      </c>
      <c r="E35" s="30"/>
      <c r="F35" s="46"/>
      <c r="G35" s="30"/>
      <c r="H35" s="30"/>
      <c r="I35" s="30"/>
    </row>
    <row r="36" spans="2:9" ht="47.25" hidden="1" x14ac:dyDescent="0.25">
      <c r="B36" s="23" t="s">
        <v>619</v>
      </c>
      <c r="C36" s="29" t="s">
        <v>223</v>
      </c>
      <c r="D36" s="29" t="s">
        <v>601</v>
      </c>
      <c r="E36" s="30"/>
      <c r="F36" s="46"/>
      <c r="G36" s="30"/>
      <c r="H36" s="30"/>
      <c r="I36" s="30"/>
    </row>
    <row r="37" spans="2:9" ht="31.5" hidden="1" x14ac:dyDescent="0.25">
      <c r="B37" s="23" t="s">
        <v>620</v>
      </c>
      <c r="C37" s="29" t="s">
        <v>224</v>
      </c>
      <c r="D37" s="29" t="s">
        <v>601</v>
      </c>
      <c r="E37" s="30"/>
      <c r="F37" s="46"/>
      <c r="G37" s="30"/>
      <c r="H37" s="30"/>
      <c r="I37" s="30"/>
    </row>
    <row r="38" spans="2:9" ht="31.5" x14ac:dyDescent="0.25">
      <c r="B38" s="23" t="s">
        <v>621</v>
      </c>
      <c r="C38" s="29" t="s">
        <v>225</v>
      </c>
      <c r="D38" s="29" t="s">
        <v>601</v>
      </c>
      <c r="E38" s="30">
        <v>94.03</v>
      </c>
      <c r="F38" s="46"/>
      <c r="G38" s="30"/>
      <c r="H38" s="30"/>
      <c r="I38" s="30"/>
    </row>
    <row r="39" spans="2:9" ht="31.5" hidden="1" x14ac:dyDescent="0.25">
      <c r="B39" s="23" t="s">
        <v>622</v>
      </c>
      <c r="C39" s="29" t="s">
        <v>226</v>
      </c>
      <c r="D39" s="29" t="s">
        <v>601</v>
      </c>
      <c r="E39" s="30"/>
      <c r="F39" s="46"/>
      <c r="G39" s="30"/>
      <c r="H39" s="30"/>
      <c r="I39" s="30"/>
    </row>
    <row r="40" spans="2:9" ht="26.25" customHeight="1" x14ac:dyDescent="0.25">
      <c r="B40" s="23" t="s">
        <v>623</v>
      </c>
      <c r="C40" s="29" t="s">
        <v>227</v>
      </c>
      <c r="D40" s="29" t="s">
        <v>601</v>
      </c>
      <c r="E40" s="30"/>
      <c r="F40" s="46"/>
      <c r="G40" s="30"/>
      <c r="H40" s="30"/>
      <c r="I40" s="30"/>
    </row>
    <row r="41" spans="2:9" ht="31.5" hidden="1" x14ac:dyDescent="0.25">
      <c r="B41" s="23" t="s">
        <v>624</v>
      </c>
      <c r="C41" s="29" t="s">
        <v>228</v>
      </c>
      <c r="D41" s="29" t="s">
        <v>601</v>
      </c>
      <c r="E41" s="30"/>
      <c r="F41" s="46"/>
      <c r="G41" s="30"/>
      <c r="H41" s="30"/>
      <c r="I41" s="30"/>
    </row>
    <row r="42" spans="2:9" ht="31.5" hidden="1" x14ac:dyDescent="0.25">
      <c r="B42" s="23" t="s">
        <v>625</v>
      </c>
      <c r="C42" s="29" t="s">
        <v>229</v>
      </c>
      <c r="D42" s="29" t="s">
        <v>601</v>
      </c>
      <c r="E42" s="30"/>
      <c r="F42" s="46"/>
      <c r="G42" s="30"/>
      <c r="H42" s="30"/>
      <c r="I42" s="30"/>
    </row>
    <row r="43" spans="2:9" ht="31.5" hidden="1" x14ac:dyDescent="0.25">
      <c r="B43" s="23" t="s">
        <v>626</v>
      </c>
      <c r="C43" s="29" t="s">
        <v>230</v>
      </c>
      <c r="D43" s="29" t="s">
        <v>601</v>
      </c>
      <c r="E43" s="30">
        <v>0</v>
      </c>
      <c r="F43" s="46"/>
      <c r="G43" s="30"/>
      <c r="H43" s="30"/>
      <c r="I43" s="30"/>
    </row>
    <row r="44" spans="2:9" ht="31.5" hidden="1" x14ac:dyDescent="0.25">
      <c r="B44" s="23" t="s">
        <v>627</v>
      </c>
      <c r="C44" s="29" t="s">
        <v>231</v>
      </c>
      <c r="D44" s="29" t="s">
        <v>601</v>
      </c>
      <c r="E44" s="30"/>
      <c r="F44" s="46"/>
      <c r="G44" s="30"/>
      <c r="H44" s="30"/>
      <c r="I44" s="30"/>
    </row>
    <row r="45" spans="2:9" ht="31.5" hidden="1" x14ac:dyDescent="0.25">
      <c r="B45" s="23" t="s">
        <v>628</v>
      </c>
      <c r="C45" s="29" t="s">
        <v>232</v>
      </c>
      <c r="D45" s="29" t="s">
        <v>601</v>
      </c>
      <c r="E45" s="30"/>
      <c r="F45" s="46"/>
      <c r="G45" s="30"/>
      <c r="H45" s="30"/>
      <c r="I45" s="30"/>
    </row>
    <row r="46" spans="2:9" ht="31.5" hidden="1" x14ac:dyDescent="0.25">
      <c r="B46" s="23" t="s">
        <v>629</v>
      </c>
      <c r="C46" s="29" t="s">
        <v>233</v>
      </c>
      <c r="D46" s="29" t="s">
        <v>601</v>
      </c>
      <c r="E46" s="30"/>
      <c r="F46" s="46"/>
      <c r="G46" s="30"/>
      <c r="H46" s="30"/>
      <c r="I46" s="30"/>
    </row>
    <row r="47" spans="2:9" ht="31.5" x14ac:dyDescent="0.25">
      <c r="B47" s="23" t="s">
        <v>236</v>
      </c>
      <c r="C47" s="29" t="s">
        <v>237</v>
      </c>
      <c r="D47" s="29" t="s">
        <v>601</v>
      </c>
      <c r="E47" s="30">
        <v>2.27</v>
      </c>
      <c r="F47" s="46">
        <f>F54</f>
        <v>0.87140227999999986</v>
      </c>
      <c r="G47" s="30"/>
      <c r="H47" s="30"/>
      <c r="I47" s="30"/>
    </row>
    <row r="48" spans="2:9" ht="31.5" hidden="1" x14ac:dyDescent="0.25">
      <c r="B48" s="23" t="s">
        <v>617</v>
      </c>
      <c r="C48" s="29" t="s">
        <v>238</v>
      </c>
      <c r="D48" s="29" t="s">
        <v>601</v>
      </c>
      <c r="E48" s="30"/>
      <c r="F48" s="46"/>
      <c r="G48" s="30"/>
      <c r="H48" s="30"/>
      <c r="I48" s="30"/>
    </row>
    <row r="49" spans="2:9" ht="31.5" hidden="1" x14ac:dyDescent="0.25">
      <c r="B49" s="23" t="s">
        <v>618</v>
      </c>
      <c r="C49" s="29" t="s">
        <v>239</v>
      </c>
      <c r="D49" s="29" t="s">
        <v>601</v>
      </c>
      <c r="E49" s="30">
        <v>0</v>
      </c>
      <c r="F49" s="46"/>
      <c r="G49" s="30"/>
      <c r="H49" s="30"/>
      <c r="I49" s="30"/>
    </row>
    <row r="50" spans="2:9" ht="31.5" hidden="1" x14ac:dyDescent="0.25">
      <c r="B50" s="23" t="s">
        <v>240</v>
      </c>
      <c r="C50" s="29" t="s">
        <v>241</v>
      </c>
      <c r="D50" s="29" t="s">
        <v>601</v>
      </c>
      <c r="E50" s="30">
        <v>0</v>
      </c>
      <c r="F50" s="46"/>
      <c r="G50" s="30"/>
      <c r="H50" s="30"/>
      <c r="I50" s="30"/>
    </row>
    <row r="51" spans="2:9" ht="31.5" hidden="1" x14ac:dyDescent="0.25">
      <c r="B51" s="23" t="s">
        <v>242</v>
      </c>
      <c r="C51" s="29" t="s">
        <v>243</v>
      </c>
      <c r="D51" s="29" t="s">
        <v>601</v>
      </c>
      <c r="E51" s="30"/>
      <c r="F51" s="46"/>
      <c r="G51" s="30"/>
      <c r="H51" s="30"/>
      <c r="I51" s="30"/>
    </row>
    <row r="52" spans="2:9" ht="31.5" hidden="1" x14ac:dyDescent="0.25">
      <c r="B52" s="23" t="s">
        <v>244</v>
      </c>
      <c r="C52" s="29" t="s">
        <v>245</v>
      </c>
      <c r="D52" s="29" t="s">
        <v>601</v>
      </c>
      <c r="E52" s="30"/>
      <c r="F52" s="46"/>
      <c r="G52" s="30"/>
      <c r="H52" s="30"/>
      <c r="I52" s="30"/>
    </row>
    <row r="53" spans="2:9" ht="31.5" hidden="1" x14ac:dyDescent="0.25">
      <c r="B53" s="23" t="s">
        <v>246</v>
      </c>
      <c r="C53" s="29" t="s">
        <v>247</v>
      </c>
      <c r="D53" s="29" t="s">
        <v>601</v>
      </c>
      <c r="E53" s="30"/>
      <c r="F53" s="46"/>
      <c r="G53" s="30"/>
      <c r="H53" s="30"/>
      <c r="I53" s="30"/>
    </row>
    <row r="54" spans="2:9" ht="31.5" x14ac:dyDescent="0.25">
      <c r="B54" s="23" t="s">
        <v>619</v>
      </c>
      <c r="C54" s="29" t="s">
        <v>248</v>
      </c>
      <c r="D54" s="29" t="s">
        <v>601</v>
      </c>
      <c r="E54" s="30">
        <v>2.27</v>
      </c>
      <c r="F54" s="46">
        <f>(16.52753+435.97416+234.0144+108.642+19.59304)/1000+0.05665115</f>
        <v>0.87140227999999986</v>
      </c>
      <c r="G54" s="30"/>
      <c r="H54" s="30"/>
      <c r="I54" s="30"/>
    </row>
    <row r="55" spans="2:9" ht="31.5" x14ac:dyDescent="0.25">
      <c r="B55" s="23" t="s">
        <v>630</v>
      </c>
      <c r="C55" s="29" t="s">
        <v>249</v>
      </c>
      <c r="D55" s="29" t="s">
        <v>601</v>
      </c>
      <c r="E55" s="30"/>
      <c r="F55" s="46"/>
      <c r="G55" s="30"/>
      <c r="H55" s="30"/>
      <c r="I55" s="30"/>
    </row>
    <row r="56" spans="2:9" ht="31.5" x14ac:dyDescent="0.25">
      <c r="B56" s="23" t="s">
        <v>250</v>
      </c>
      <c r="C56" s="29" t="s">
        <v>251</v>
      </c>
      <c r="D56" s="29" t="s">
        <v>601</v>
      </c>
      <c r="E56" s="46">
        <v>4.78</v>
      </c>
      <c r="F56" s="46">
        <f>F61</f>
        <v>0.49293766999999999</v>
      </c>
      <c r="G56" s="30"/>
      <c r="H56" s="30"/>
      <c r="I56" s="30"/>
    </row>
    <row r="57" spans="2:9" ht="31.5" hidden="1" x14ac:dyDescent="0.25">
      <c r="B57" s="23" t="s">
        <v>631</v>
      </c>
      <c r="C57" s="29" t="s">
        <v>252</v>
      </c>
      <c r="D57" s="29" t="s">
        <v>601</v>
      </c>
      <c r="E57" s="46"/>
      <c r="F57" s="46"/>
      <c r="G57" s="30"/>
      <c r="H57" s="30"/>
      <c r="I57" s="30"/>
    </row>
    <row r="58" spans="2:9" ht="31.5" hidden="1" x14ac:dyDescent="0.25">
      <c r="B58" s="23" t="s">
        <v>632</v>
      </c>
      <c r="C58" s="29" t="s">
        <v>253</v>
      </c>
      <c r="D58" s="29" t="s">
        <v>601</v>
      </c>
      <c r="E58" s="46"/>
      <c r="F58" s="46"/>
      <c r="G58" s="30"/>
      <c r="H58" s="30"/>
      <c r="I58" s="30"/>
    </row>
    <row r="59" spans="2:9" ht="31.5" hidden="1" x14ac:dyDescent="0.25">
      <c r="B59" s="23" t="s">
        <v>633</v>
      </c>
      <c r="C59" s="29" t="s">
        <v>254</v>
      </c>
      <c r="D59" s="29" t="s">
        <v>601</v>
      </c>
      <c r="E59" s="46"/>
      <c r="F59" s="46"/>
      <c r="G59" s="30"/>
      <c r="H59" s="30"/>
      <c r="I59" s="30"/>
    </row>
    <row r="60" spans="2:9" ht="31.5" hidden="1" x14ac:dyDescent="0.25">
      <c r="B60" s="23" t="s">
        <v>634</v>
      </c>
      <c r="C60" s="29" t="s">
        <v>255</v>
      </c>
      <c r="D60" s="29" t="s">
        <v>601</v>
      </c>
      <c r="E60" s="46"/>
      <c r="F60" s="46"/>
      <c r="G60" s="30"/>
      <c r="H60" s="30"/>
      <c r="I60" s="30"/>
    </row>
    <row r="61" spans="2:9" ht="27" customHeight="1" x14ac:dyDescent="0.25">
      <c r="B61" s="23" t="s">
        <v>635</v>
      </c>
      <c r="C61" s="29" t="s">
        <v>256</v>
      </c>
      <c r="D61" s="29" t="s">
        <v>601</v>
      </c>
      <c r="E61" s="46">
        <v>4.78</v>
      </c>
      <c r="F61" s="46">
        <f>(26669.45+68823.61+360855.5+36589.11)/1000000</f>
        <v>0.49293766999999999</v>
      </c>
      <c r="G61" s="30"/>
      <c r="H61" s="30"/>
      <c r="I61" s="30"/>
    </row>
    <row r="62" spans="2:9" ht="31.5" x14ac:dyDescent="0.25">
      <c r="B62" s="23" t="s">
        <v>257</v>
      </c>
      <c r="C62" s="29" t="s">
        <v>258</v>
      </c>
      <c r="D62" s="29" t="s">
        <v>601</v>
      </c>
      <c r="E62" s="30">
        <v>50.84</v>
      </c>
      <c r="F62" s="46">
        <v>58.407877630000002</v>
      </c>
      <c r="G62" s="30"/>
      <c r="H62" s="30"/>
      <c r="I62" s="30"/>
    </row>
    <row r="63" spans="2:9" ht="31.5" x14ac:dyDescent="0.25">
      <c r="B63" s="23" t="s">
        <v>259</v>
      </c>
      <c r="C63" s="29" t="s">
        <v>260</v>
      </c>
      <c r="D63" s="29" t="s">
        <v>601</v>
      </c>
      <c r="E63" s="30">
        <v>9.7799999999999994</v>
      </c>
      <c r="F63" s="46">
        <f>236048.85/1000000</f>
        <v>0.23604885</v>
      </c>
      <c r="G63" s="30"/>
      <c r="H63" s="30"/>
      <c r="I63" s="30"/>
    </row>
    <row r="64" spans="2:9" ht="31.5" x14ac:dyDescent="0.25">
      <c r="B64" s="23" t="s">
        <v>261</v>
      </c>
      <c r="C64" s="29" t="s">
        <v>262</v>
      </c>
      <c r="D64" s="29" t="s">
        <v>601</v>
      </c>
      <c r="E64" s="30">
        <f>E65+E66</f>
        <v>1.84</v>
      </c>
      <c r="F64" s="46">
        <f>F65+F66</f>
        <v>2.3291356100000002</v>
      </c>
      <c r="G64" s="30"/>
      <c r="H64" s="30"/>
      <c r="I64" s="30"/>
    </row>
    <row r="65" spans="2:9" ht="31.5" x14ac:dyDescent="0.25">
      <c r="B65" s="23" t="s">
        <v>636</v>
      </c>
      <c r="C65" s="29" t="s">
        <v>263</v>
      </c>
      <c r="D65" s="29" t="s">
        <v>601</v>
      </c>
      <c r="E65" s="30">
        <v>1.84</v>
      </c>
      <c r="F65" s="46"/>
      <c r="G65" s="30"/>
      <c r="H65" s="30"/>
      <c r="I65" s="30"/>
    </row>
    <row r="66" spans="2:9" ht="31.5" x14ac:dyDescent="0.25">
      <c r="B66" s="23" t="s">
        <v>637</v>
      </c>
      <c r="C66" s="29" t="s">
        <v>264</v>
      </c>
      <c r="D66" s="29" t="s">
        <v>601</v>
      </c>
      <c r="E66" s="30">
        <v>0</v>
      </c>
      <c r="F66" s="46">
        <f>2.204463+0.12467261</f>
        <v>2.3291356100000002</v>
      </c>
      <c r="G66" s="30"/>
      <c r="H66" s="30"/>
      <c r="I66" s="30"/>
    </row>
    <row r="67" spans="2:9" ht="31.5" x14ac:dyDescent="0.25">
      <c r="B67" s="23" t="s">
        <v>265</v>
      </c>
      <c r="C67" s="29" t="s">
        <v>266</v>
      </c>
      <c r="D67" s="29" t="s">
        <v>601</v>
      </c>
      <c r="E67" s="46">
        <f>E69+E70</f>
        <v>17.641078850048764</v>
      </c>
      <c r="F67" s="46">
        <f>SUM(F68:F70)</f>
        <v>2.0074061100000002</v>
      </c>
      <c r="G67" s="30"/>
      <c r="H67" s="30"/>
      <c r="I67" s="30"/>
    </row>
    <row r="68" spans="2:9" ht="31.5" x14ac:dyDescent="0.25">
      <c r="B68" s="23" t="s">
        <v>638</v>
      </c>
      <c r="C68" s="29" t="s">
        <v>267</v>
      </c>
      <c r="D68" s="29" t="s">
        <v>601</v>
      </c>
      <c r="E68" s="46"/>
      <c r="F68" s="46"/>
      <c r="G68" s="30"/>
      <c r="H68" s="30"/>
      <c r="I68" s="30"/>
    </row>
    <row r="69" spans="2:9" ht="31.5" x14ac:dyDescent="0.25">
      <c r="B69" s="23" t="s">
        <v>639</v>
      </c>
      <c r="C69" s="29" t="s">
        <v>268</v>
      </c>
      <c r="D69" s="29" t="s">
        <v>601</v>
      </c>
      <c r="E69" s="47">
        <v>0.212360432559663</v>
      </c>
      <c r="F69" s="46">
        <v>0</v>
      </c>
      <c r="G69" s="30"/>
      <c r="H69" s="30"/>
      <c r="I69" s="30"/>
    </row>
    <row r="70" spans="2:9" ht="31.5" x14ac:dyDescent="0.25">
      <c r="B70" s="23" t="s">
        <v>640</v>
      </c>
      <c r="C70" s="29" t="s">
        <v>269</v>
      </c>
      <c r="D70" s="29" t="s">
        <v>601</v>
      </c>
      <c r="E70" s="47">
        <v>17.428718417489101</v>
      </c>
      <c r="F70" s="46">
        <f>(1000+715+301841.98+150538.8+95400+322700+6880.53+30601.97+10.95+349321.52+11980.86+366023.83+52495+145055.67+98200+74640)/1000000</f>
        <v>2.0074061100000002</v>
      </c>
      <c r="G70" s="30"/>
      <c r="H70" s="30"/>
      <c r="I70" s="30"/>
    </row>
    <row r="71" spans="2:9" ht="31.5" x14ac:dyDescent="0.25">
      <c r="B71" s="23" t="s">
        <v>270</v>
      </c>
      <c r="C71" s="29" t="s">
        <v>271</v>
      </c>
      <c r="D71" s="29" t="s">
        <v>601</v>
      </c>
      <c r="E71" s="47">
        <v>6.8692686339893596</v>
      </c>
      <c r="F71" s="46">
        <f>SUM(F72:F74)</f>
        <v>0.36230600000000002</v>
      </c>
      <c r="G71" s="30"/>
      <c r="H71" s="30"/>
      <c r="I71" s="30"/>
    </row>
    <row r="72" spans="2:9" ht="31.5" x14ac:dyDescent="0.25">
      <c r="B72" s="23" t="s">
        <v>641</v>
      </c>
      <c r="C72" s="29" t="s">
        <v>272</v>
      </c>
      <c r="D72" s="29" t="s">
        <v>601</v>
      </c>
      <c r="E72" s="47">
        <v>6.8692686339893596</v>
      </c>
      <c r="F72" s="46">
        <f>(361906+400)/1000000</f>
        <v>0.36230600000000002</v>
      </c>
      <c r="G72" s="30"/>
      <c r="H72" s="30"/>
      <c r="I72" s="30"/>
    </row>
    <row r="73" spans="2:9" ht="31.5" x14ac:dyDescent="0.25">
      <c r="B73" s="23" t="s">
        <v>642</v>
      </c>
      <c r="C73" s="29" t="s">
        <v>273</v>
      </c>
      <c r="D73" s="29" t="s">
        <v>601</v>
      </c>
      <c r="E73" s="30"/>
      <c r="F73" s="46"/>
      <c r="G73" s="30"/>
      <c r="H73" s="30"/>
      <c r="I73" s="30"/>
    </row>
    <row r="74" spans="2:9" ht="31.5" x14ac:dyDescent="0.25">
      <c r="B74" s="23" t="s">
        <v>643</v>
      </c>
      <c r="C74" s="29" t="s">
        <v>274</v>
      </c>
      <c r="D74" s="29" t="s">
        <v>601</v>
      </c>
      <c r="E74" s="30"/>
      <c r="F74" s="46"/>
      <c r="G74" s="30"/>
      <c r="H74" s="30"/>
      <c r="I74" s="30"/>
    </row>
    <row r="75" spans="2:9" ht="31.5" x14ac:dyDescent="0.25">
      <c r="B75" s="23" t="s">
        <v>275</v>
      </c>
      <c r="C75" s="29" t="s">
        <v>644</v>
      </c>
      <c r="D75" s="29" t="s">
        <v>601</v>
      </c>
      <c r="E75" s="46"/>
      <c r="F75" s="46"/>
      <c r="G75" s="30"/>
      <c r="H75" s="30"/>
      <c r="I75" s="30"/>
    </row>
    <row r="76" spans="2:9" ht="31.5" hidden="1" x14ac:dyDescent="0.25">
      <c r="B76" s="23" t="s">
        <v>645</v>
      </c>
      <c r="C76" s="29" t="s">
        <v>220</v>
      </c>
      <c r="D76" s="29" t="s">
        <v>601</v>
      </c>
      <c r="E76" s="46"/>
      <c r="F76" s="46"/>
      <c r="G76" s="30"/>
      <c r="H76" s="30"/>
      <c r="I76" s="30"/>
    </row>
    <row r="77" spans="2:9" ht="31.5" hidden="1" x14ac:dyDescent="0.25">
      <c r="B77" s="23" t="s">
        <v>646</v>
      </c>
      <c r="C77" s="29" t="s">
        <v>221</v>
      </c>
      <c r="D77" s="29" t="s">
        <v>601</v>
      </c>
      <c r="E77" s="46"/>
      <c r="F77" s="46"/>
      <c r="G77" s="30"/>
      <c r="H77" s="30"/>
      <c r="I77" s="30"/>
    </row>
    <row r="78" spans="2:9" ht="31.5" hidden="1" x14ac:dyDescent="0.25">
      <c r="B78" s="23" t="s">
        <v>647</v>
      </c>
      <c r="C78" s="29" t="s">
        <v>222</v>
      </c>
      <c r="D78" s="29" t="s">
        <v>601</v>
      </c>
      <c r="E78" s="46"/>
      <c r="F78" s="46"/>
      <c r="G78" s="30"/>
      <c r="H78" s="30"/>
      <c r="I78" s="30"/>
    </row>
    <row r="79" spans="2:9" ht="47.25" hidden="1" x14ac:dyDescent="0.25">
      <c r="B79" s="23" t="s">
        <v>648</v>
      </c>
      <c r="C79" s="29" t="s">
        <v>223</v>
      </c>
      <c r="D79" s="29" t="s">
        <v>601</v>
      </c>
      <c r="E79" s="46"/>
      <c r="F79" s="46"/>
      <c r="G79" s="30"/>
      <c r="H79" s="30"/>
      <c r="I79" s="30"/>
    </row>
    <row r="80" spans="2:9" ht="31.5" hidden="1" x14ac:dyDescent="0.25">
      <c r="B80" s="23" t="s">
        <v>649</v>
      </c>
      <c r="C80" s="29" t="s">
        <v>224</v>
      </c>
      <c r="D80" s="29" t="s">
        <v>601</v>
      </c>
      <c r="E80" s="46"/>
      <c r="F80" s="46"/>
      <c r="G80" s="30"/>
      <c r="H80" s="30"/>
      <c r="I80" s="30"/>
    </row>
    <row r="81" spans="2:9" ht="31.5" x14ac:dyDescent="0.25">
      <c r="B81" s="23" t="s">
        <v>650</v>
      </c>
      <c r="C81" s="29" t="s">
        <v>225</v>
      </c>
      <c r="D81" s="29" t="s">
        <v>601</v>
      </c>
      <c r="E81" s="46"/>
      <c r="F81" s="46"/>
      <c r="G81" s="30"/>
      <c r="H81" s="30"/>
      <c r="I81" s="30"/>
    </row>
    <row r="82" spans="2:9" ht="31.5" hidden="1" x14ac:dyDescent="0.25">
      <c r="B82" s="23" t="s">
        <v>651</v>
      </c>
      <c r="C82" s="29" t="s">
        <v>226</v>
      </c>
      <c r="D82" s="29" t="s">
        <v>601</v>
      </c>
      <c r="E82" s="46"/>
      <c r="F82" s="46"/>
      <c r="G82" s="30"/>
      <c r="H82" s="30"/>
      <c r="I82" s="30"/>
    </row>
    <row r="83" spans="2:9" ht="31.5" x14ac:dyDescent="0.25">
      <c r="B83" s="23" t="s">
        <v>652</v>
      </c>
      <c r="C83" s="29" t="s">
        <v>227</v>
      </c>
      <c r="D83" s="29" t="s">
        <v>601</v>
      </c>
      <c r="E83" s="46"/>
      <c r="F83" s="46"/>
      <c r="G83" s="30"/>
      <c r="H83" s="30"/>
      <c r="I83" s="30"/>
    </row>
    <row r="84" spans="2:9" ht="31.5" hidden="1" x14ac:dyDescent="0.25">
      <c r="B84" s="23" t="s">
        <v>653</v>
      </c>
      <c r="C84" s="29" t="s">
        <v>228</v>
      </c>
      <c r="D84" s="29" t="s">
        <v>601</v>
      </c>
      <c r="E84" s="46"/>
      <c r="F84" s="46"/>
      <c r="G84" s="30"/>
      <c r="H84" s="30"/>
      <c r="I84" s="30"/>
    </row>
    <row r="85" spans="2:9" ht="31.5" hidden="1" x14ac:dyDescent="0.25">
      <c r="B85" s="23" t="s">
        <v>654</v>
      </c>
      <c r="C85" s="29" t="s">
        <v>229</v>
      </c>
      <c r="D85" s="29" t="s">
        <v>601</v>
      </c>
      <c r="E85" s="46"/>
      <c r="F85" s="46"/>
      <c r="G85" s="30"/>
      <c r="H85" s="30"/>
      <c r="I85" s="30"/>
    </row>
    <row r="86" spans="2:9" ht="31.5" hidden="1" x14ac:dyDescent="0.25">
      <c r="B86" s="23" t="s">
        <v>655</v>
      </c>
      <c r="C86" s="29" t="s">
        <v>230</v>
      </c>
      <c r="D86" s="29" t="s">
        <v>601</v>
      </c>
      <c r="E86" s="46"/>
      <c r="F86" s="46"/>
      <c r="G86" s="30"/>
      <c r="H86" s="30"/>
      <c r="I86" s="30"/>
    </row>
    <row r="87" spans="2:9" ht="31.5" hidden="1" x14ac:dyDescent="0.25">
      <c r="B87" s="23" t="s">
        <v>656</v>
      </c>
      <c r="C87" s="29" t="s">
        <v>231</v>
      </c>
      <c r="D87" s="29" t="s">
        <v>601</v>
      </c>
      <c r="E87" s="46"/>
      <c r="F87" s="46"/>
      <c r="G87" s="30"/>
      <c r="H87" s="30"/>
      <c r="I87" s="30"/>
    </row>
    <row r="88" spans="2:9" ht="31.5" hidden="1" x14ac:dyDescent="0.25">
      <c r="B88" s="23" t="s">
        <v>657</v>
      </c>
      <c r="C88" s="29" t="s">
        <v>232</v>
      </c>
      <c r="D88" s="29" t="s">
        <v>601</v>
      </c>
      <c r="E88" s="46"/>
      <c r="F88" s="46"/>
      <c r="G88" s="30"/>
      <c r="H88" s="30"/>
      <c r="I88" s="30"/>
    </row>
    <row r="89" spans="2:9" ht="31.5" hidden="1" x14ac:dyDescent="0.25">
      <c r="B89" s="23" t="s">
        <v>658</v>
      </c>
      <c r="C89" s="29" t="s">
        <v>233</v>
      </c>
      <c r="D89" s="29" t="s">
        <v>601</v>
      </c>
      <c r="E89" s="46"/>
      <c r="F89" s="46"/>
      <c r="G89" s="30"/>
      <c r="H89" s="30"/>
      <c r="I89" s="30"/>
    </row>
    <row r="90" spans="2:9" ht="31.5" hidden="1" x14ac:dyDescent="0.25">
      <c r="B90" s="23" t="s">
        <v>276</v>
      </c>
      <c r="C90" s="29" t="s">
        <v>659</v>
      </c>
      <c r="D90" s="29" t="s">
        <v>601</v>
      </c>
      <c r="E90" s="46"/>
      <c r="F90" s="46"/>
      <c r="G90" s="30"/>
      <c r="H90" s="30"/>
      <c r="I90" s="30"/>
    </row>
    <row r="91" spans="2:9" ht="31.5" hidden="1" x14ac:dyDescent="0.25">
      <c r="B91" s="23" t="s">
        <v>187</v>
      </c>
      <c r="C91" s="29" t="s">
        <v>277</v>
      </c>
      <c r="D91" s="29" t="s">
        <v>601</v>
      </c>
      <c r="E91" s="46"/>
      <c r="F91" s="46"/>
      <c r="G91" s="30"/>
      <c r="H91" s="30"/>
      <c r="I91" s="30"/>
    </row>
    <row r="92" spans="2:9" ht="31.5" hidden="1" x14ac:dyDescent="0.25">
      <c r="B92" s="23" t="s">
        <v>660</v>
      </c>
      <c r="C92" s="29" t="s">
        <v>278</v>
      </c>
      <c r="D92" s="29" t="s">
        <v>601</v>
      </c>
      <c r="E92" s="46"/>
      <c r="F92" s="46"/>
      <c r="G92" s="30"/>
      <c r="H92" s="30"/>
      <c r="I92" s="30"/>
    </row>
    <row r="93" spans="2:9" ht="31.5" hidden="1" x14ac:dyDescent="0.25">
      <c r="B93" s="23" t="s">
        <v>661</v>
      </c>
      <c r="C93" s="29" t="s">
        <v>279</v>
      </c>
      <c r="D93" s="29" t="s">
        <v>601</v>
      </c>
      <c r="E93" s="46"/>
      <c r="F93" s="46"/>
      <c r="G93" s="30"/>
      <c r="H93" s="30"/>
      <c r="I93" s="30"/>
    </row>
    <row r="94" spans="2:9" ht="31.5" hidden="1" x14ac:dyDescent="0.25">
      <c r="B94" s="23" t="s">
        <v>662</v>
      </c>
      <c r="C94" s="29" t="s">
        <v>280</v>
      </c>
      <c r="D94" s="29" t="s">
        <v>601</v>
      </c>
      <c r="E94" s="46"/>
      <c r="F94" s="46"/>
      <c r="G94" s="30"/>
      <c r="H94" s="30"/>
      <c r="I94" s="30"/>
    </row>
    <row r="95" spans="2:9" ht="31.5" hidden="1" x14ac:dyDescent="0.25">
      <c r="B95" s="23" t="s">
        <v>281</v>
      </c>
      <c r="C95" s="29" t="s">
        <v>282</v>
      </c>
      <c r="D95" s="29" t="s">
        <v>601</v>
      </c>
      <c r="E95" s="46"/>
      <c r="F95" s="46"/>
      <c r="G95" s="30"/>
      <c r="H95" s="30"/>
      <c r="I95" s="30"/>
    </row>
    <row r="96" spans="2:9" ht="31.5" hidden="1" x14ac:dyDescent="0.25">
      <c r="B96" s="23" t="s">
        <v>663</v>
      </c>
      <c r="C96" s="29" t="s">
        <v>283</v>
      </c>
      <c r="D96" s="29" t="s">
        <v>601</v>
      </c>
      <c r="E96" s="46"/>
      <c r="F96" s="46"/>
      <c r="G96" s="30"/>
      <c r="H96" s="30"/>
      <c r="I96" s="30"/>
    </row>
    <row r="97" spans="2:9" ht="31.5" hidden="1" x14ac:dyDescent="0.25">
      <c r="B97" s="23" t="s">
        <v>188</v>
      </c>
      <c r="C97" s="29" t="s">
        <v>266</v>
      </c>
      <c r="D97" s="29" t="s">
        <v>601</v>
      </c>
      <c r="E97" s="46"/>
      <c r="F97" s="46"/>
      <c r="G97" s="30"/>
      <c r="H97" s="30"/>
      <c r="I97" s="30"/>
    </row>
    <row r="98" spans="2:9" ht="31.5" hidden="1" x14ac:dyDescent="0.25">
      <c r="B98" s="23" t="s">
        <v>664</v>
      </c>
      <c r="C98" s="29" t="s">
        <v>284</v>
      </c>
      <c r="D98" s="29" t="s">
        <v>601</v>
      </c>
      <c r="E98" s="46"/>
      <c r="F98" s="46"/>
      <c r="G98" s="30"/>
      <c r="H98" s="30"/>
      <c r="I98" s="30"/>
    </row>
    <row r="99" spans="2:9" ht="31.5" hidden="1" x14ac:dyDescent="0.25">
      <c r="B99" s="23" t="s">
        <v>665</v>
      </c>
      <c r="C99" s="29" t="s">
        <v>285</v>
      </c>
      <c r="D99" s="29" t="s">
        <v>601</v>
      </c>
      <c r="E99" s="46"/>
      <c r="F99" s="46"/>
      <c r="G99" s="30"/>
      <c r="H99" s="30"/>
      <c r="I99" s="30"/>
    </row>
    <row r="100" spans="2:9" ht="31.5" hidden="1" x14ac:dyDescent="0.25">
      <c r="B100" s="23" t="s">
        <v>666</v>
      </c>
      <c r="C100" s="29" t="s">
        <v>286</v>
      </c>
      <c r="D100" s="29" t="s">
        <v>601</v>
      </c>
      <c r="E100" s="46"/>
      <c r="F100" s="46"/>
      <c r="G100" s="30"/>
      <c r="H100" s="30"/>
      <c r="I100" s="30"/>
    </row>
    <row r="101" spans="2:9" ht="31.5" hidden="1" x14ac:dyDescent="0.25">
      <c r="B101" s="23" t="s">
        <v>287</v>
      </c>
      <c r="C101" s="29" t="s">
        <v>282</v>
      </c>
      <c r="D101" s="29" t="s">
        <v>601</v>
      </c>
      <c r="E101" s="46"/>
      <c r="F101" s="46"/>
      <c r="G101" s="30"/>
      <c r="H101" s="30"/>
      <c r="I101" s="30"/>
    </row>
    <row r="102" spans="2:9" ht="31.5" hidden="1" x14ac:dyDescent="0.25">
      <c r="B102" s="23" t="s">
        <v>667</v>
      </c>
      <c r="C102" s="29" t="s">
        <v>288</v>
      </c>
      <c r="D102" s="29" t="s">
        <v>601</v>
      </c>
      <c r="E102" s="46"/>
      <c r="F102" s="46"/>
      <c r="G102" s="30"/>
      <c r="H102" s="30"/>
      <c r="I102" s="30"/>
    </row>
    <row r="103" spans="2:9" ht="31.5" x14ac:dyDescent="0.25">
      <c r="B103" s="23" t="s">
        <v>289</v>
      </c>
      <c r="C103" s="29" t="s">
        <v>668</v>
      </c>
      <c r="D103" s="29" t="s">
        <v>601</v>
      </c>
      <c r="E103" s="46"/>
      <c r="F103" s="46">
        <f>F75</f>
        <v>0</v>
      </c>
      <c r="G103" s="30"/>
      <c r="H103" s="30"/>
      <c r="I103" s="30"/>
    </row>
    <row r="104" spans="2:9" ht="31.5" hidden="1" x14ac:dyDescent="0.25">
      <c r="B104" s="23" t="s">
        <v>189</v>
      </c>
      <c r="C104" s="29" t="s">
        <v>290</v>
      </c>
      <c r="D104" s="29" t="s">
        <v>601</v>
      </c>
      <c r="E104" s="46"/>
      <c r="F104" s="46"/>
      <c r="G104" s="30"/>
      <c r="H104" s="30"/>
      <c r="I104" s="30"/>
    </row>
    <row r="105" spans="2:9" ht="31.5" hidden="1" x14ac:dyDescent="0.25">
      <c r="B105" s="23" t="s">
        <v>669</v>
      </c>
      <c r="C105" s="29" t="s">
        <v>221</v>
      </c>
      <c r="D105" s="29" t="s">
        <v>601</v>
      </c>
      <c r="E105" s="46"/>
      <c r="F105" s="46"/>
      <c r="G105" s="30"/>
      <c r="H105" s="30"/>
      <c r="I105" s="30"/>
    </row>
    <row r="106" spans="2:9" ht="31.5" hidden="1" x14ac:dyDescent="0.25">
      <c r="B106" s="23" t="s">
        <v>670</v>
      </c>
      <c r="C106" s="29" t="s">
        <v>222</v>
      </c>
      <c r="D106" s="29" t="s">
        <v>601</v>
      </c>
      <c r="E106" s="46"/>
      <c r="F106" s="46"/>
      <c r="G106" s="30"/>
      <c r="H106" s="30"/>
      <c r="I106" s="30"/>
    </row>
    <row r="107" spans="2:9" ht="47.25" hidden="1" x14ac:dyDescent="0.25">
      <c r="B107" s="23" t="s">
        <v>671</v>
      </c>
      <c r="C107" s="29" t="s">
        <v>223</v>
      </c>
      <c r="D107" s="29" t="s">
        <v>601</v>
      </c>
      <c r="E107" s="46"/>
      <c r="F107" s="46"/>
      <c r="G107" s="30"/>
      <c r="H107" s="30"/>
      <c r="I107" s="30"/>
    </row>
    <row r="108" spans="2:9" ht="31.5" hidden="1" x14ac:dyDescent="0.25">
      <c r="B108" s="23" t="s">
        <v>190</v>
      </c>
      <c r="C108" s="29" t="s">
        <v>224</v>
      </c>
      <c r="D108" s="29" t="s">
        <v>601</v>
      </c>
      <c r="E108" s="46"/>
      <c r="F108" s="46"/>
      <c r="G108" s="30"/>
      <c r="H108" s="30"/>
      <c r="I108" s="30"/>
    </row>
    <row r="109" spans="2:9" ht="31.5" x14ac:dyDescent="0.25">
      <c r="B109" s="23" t="s">
        <v>672</v>
      </c>
      <c r="C109" s="29" t="s">
        <v>225</v>
      </c>
      <c r="D109" s="29" t="s">
        <v>601</v>
      </c>
      <c r="E109" s="46"/>
      <c r="F109" s="46"/>
      <c r="G109" s="30"/>
      <c r="H109" s="30"/>
      <c r="I109" s="30"/>
    </row>
    <row r="110" spans="2:9" ht="31.5" hidden="1" x14ac:dyDescent="0.25">
      <c r="B110" s="23" t="s">
        <v>673</v>
      </c>
      <c r="C110" s="29" t="s">
        <v>226</v>
      </c>
      <c r="D110" s="29" t="s">
        <v>601</v>
      </c>
      <c r="E110" s="30"/>
      <c r="F110" s="46"/>
      <c r="G110" s="30"/>
      <c r="H110" s="30"/>
      <c r="I110" s="30"/>
    </row>
    <row r="111" spans="2:9" ht="31.5" x14ac:dyDescent="0.25">
      <c r="B111" s="23" t="s">
        <v>674</v>
      </c>
      <c r="C111" s="29" t="s">
        <v>227</v>
      </c>
      <c r="D111" s="29" t="s">
        <v>601</v>
      </c>
      <c r="E111" s="30"/>
      <c r="F111" s="46"/>
      <c r="G111" s="30"/>
      <c r="H111" s="30"/>
      <c r="I111" s="30"/>
    </row>
    <row r="112" spans="2:9" ht="31.5" hidden="1" x14ac:dyDescent="0.25">
      <c r="B112" s="23" t="s">
        <v>675</v>
      </c>
      <c r="C112" s="29" t="s">
        <v>228</v>
      </c>
      <c r="D112" s="29" t="s">
        <v>601</v>
      </c>
      <c r="E112" s="30"/>
      <c r="F112" s="46"/>
      <c r="G112" s="30"/>
      <c r="H112" s="30"/>
      <c r="I112" s="30"/>
    </row>
    <row r="113" spans="2:9" ht="31.5" hidden="1" x14ac:dyDescent="0.25">
      <c r="B113" s="23" t="s">
        <v>676</v>
      </c>
      <c r="C113" s="29" t="s">
        <v>229</v>
      </c>
      <c r="D113" s="29" t="s">
        <v>601</v>
      </c>
      <c r="E113" s="30"/>
      <c r="F113" s="46"/>
      <c r="G113" s="30"/>
      <c r="H113" s="30"/>
      <c r="I113" s="30"/>
    </row>
    <row r="114" spans="2:9" ht="31.5" hidden="1" x14ac:dyDescent="0.25">
      <c r="B114" s="23" t="s">
        <v>677</v>
      </c>
      <c r="C114" s="29" t="s">
        <v>230</v>
      </c>
      <c r="D114" s="29" t="s">
        <v>601</v>
      </c>
      <c r="E114" s="30">
        <v>0</v>
      </c>
      <c r="F114" s="46"/>
      <c r="G114" s="30"/>
      <c r="H114" s="30"/>
      <c r="I114" s="30"/>
    </row>
    <row r="115" spans="2:9" ht="31.5" hidden="1" x14ac:dyDescent="0.25">
      <c r="B115" s="23" t="s">
        <v>678</v>
      </c>
      <c r="C115" s="29" t="s">
        <v>231</v>
      </c>
      <c r="D115" s="29" t="s">
        <v>601</v>
      </c>
      <c r="E115" s="30"/>
      <c r="F115" s="46"/>
      <c r="G115" s="30"/>
      <c r="H115" s="30"/>
      <c r="I115" s="30"/>
    </row>
    <row r="116" spans="2:9" ht="31.5" hidden="1" x14ac:dyDescent="0.25">
      <c r="B116" s="23" t="s">
        <v>679</v>
      </c>
      <c r="C116" s="29" t="s">
        <v>232</v>
      </c>
      <c r="D116" s="29" t="s">
        <v>601</v>
      </c>
      <c r="E116" s="30"/>
      <c r="F116" s="46"/>
      <c r="G116" s="30"/>
      <c r="H116" s="30"/>
      <c r="I116" s="30"/>
    </row>
    <row r="117" spans="2:9" ht="31.5" hidden="1" x14ac:dyDescent="0.25">
      <c r="B117" s="23" t="s">
        <v>680</v>
      </c>
      <c r="C117" s="29" t="s">
        <v>233</v>
      </c>
      <c r="D117" s="29" t="s">
        <v>601</v>
      </c>
      <c r="E117" s="30"/>
      <c r="F117" s="46"/>
      <c r="G117" s="30"/>
      <c r="H117" s="30"/>
      <c r="I117" s="30"/>
    </row>
    <row r="118" spans="2:9" ht="31.5" x14ac:dyDescent="0.25">
      <c r="B118" s="23" t="s">
        <v>291</v>
      </c>
      <c r="C118" s="29" t="s">
        <v>292</v>
      </c>
      <c r="D118" s="29" t="s">
        <v>601</v>
      </c>
      <c r="E118" s="30">
        <v>0</v>
      </c>
      <c r="F118" s="46"/>
      <c r="G118" s="30"/>
      <c r="H118" s="30"/>
      <c r="I118" s="30"/>
    </row>
    <row r="119" spans="2:9" ht="31.5" hidden="1" x14ac:dyDescent="0.25">
      <c r="B119" s="23" t="s">
        <v>191</v>
      </c>
      <c r="C119" s="29" t="s">
        <v>220</v>
      </c>
      <c r="D119" s="29" t="s">
        <v>601</v>
      </c>
      <c r="E119" s="30">
        <v>0</v>
      </c>
      <c r="F119" s="46"/>
      <c r="G119" s="30"/>
      <c r="H119" s="30"/>
      <c r="I119" s="30"/>
    </row>
    <row r="120" spans="2:9" ht="31.5" hidden="1" x14ac:dyDescent="0.25">
      <c r="B120" s="23" t="s">
        <v>681</v>
      </c>
      <c r="C120" s="29" t="s">
        <v>221</v>
      </c>
      <c r="D120" s="29" t="s">
        <v>601</v>
      </c>
      <c r="E120" s="30"/>
      <c r="F120" s="46"/>
      <c r="G120" s="30"/>
      <c r="H120" s="30"/>
      <c r="I120" s="30"/>
    </row>
    <row r="121" spans="2:9" ht="31.5" hidden="1" x14ac:dyDescent="0.25">
      <c r="B121" s="23" t="s">
        <v>682</v>
      </c>
      <c r="C121" s="29" t="s">
        <v>222</v>
      </c>
      <c r="D121" s="29" t="s">
        <v>601</v>
      </c>
      <c r="E121" s="30"/>
      <c r="F121" s="46"/>
      <c r="G121" s="30"/>
      <c r="H121" s="30"/>
      <c r="I121" s="30"/>
    </row>
    <row r="122" spans="2:9" ht="47.25" hidden="1" x14ac:dyDescent="0.25">
      <c r="B122" s="23" t="s">
        <v>683</v>
      </c>
      <c r="C122" s="29" t="s">
        <v>223</v>
      </c>
      <c r="D122" s="29" t="s">
        <v>601</v>
      </c>
      <c r="E122" s="30"/>
      <c r="F122" s="46"/>
      <c r="G122" s="30"/>
      <c r="H122" s="30"/>
      <c r="I122" s="30"/>
    </row>
    <row r="123" spans="2:9" ht="31.5" hidden="1" x14ac:dyDescent="0.25">
      <c r="B123" s="23" t="s">
        <v>192</v>
      </c>
      <c r="C123" s="29" t="s">
        <v>293</v>
      </c>
      <c r="D123" s="29" t="s">
        <v>601</v>
      </c>
      <c r="E123" s="30"/>
      <c r="F123" s="46"/>
      <c r="G123" s="30"/>
      <c r="H123" s="30"/>
      <c r="I123" s="30"/>
    </row>
    <row r="124" spans="2:9" ht="31.5" x14ac:dyDescent="0.25">
      <c r="B124" s="23" t="s">
        <v>684</v>
      </c>
      <c r="C124" s="29" t="s">
        <v>294</v>
      </c>
      <c r="D124" s="29" t="s">
        <v>601</v>
      </c>
      <c r="E124" s="30">
        <v>0</v>
      </c>
      <c r="F124" s="46"/>
      <c r="G124" s="30"/>
      <c r="H124" s="30"/>
      <c r="I124" s="30"/>
    </row>
    <row r="125" spans="2:9" ht="31.5" hidden="1" x14ac:dyDescent="0.25">
      <c r="B125" s="23" t="s">
        <v>685</v>
      </c>
      <c r="C125" s="29" t="s">
        <v>295</v>
      </c>
      <c r="D125" s="29" t="s">
        <v>601</v>
      </c>
      <c r="E125" s="30"/>
      <c r="F125" s="46"/>
      <c r="G125" s="30"/>
      <c r="H125" s="30"/>
      <c r="I125" s="30"/>
    </row>
    <row r="126" spans="2:9" ht="31.5" x14ac:dyDescent="0.25">
      <c r="B126" s="23" t="s">
        <v>686</v>
      </c>
      <c r="C126" s="29" t="s">
        <v>296</v>
      </c>
      <c r="D126" s="29" t="s">
        <v>601</v>
      </c>
      <c r="E126" s="30"/>
      <c r="F126" s="46"/>
      <c r="G126" s="30"/>
      <c r="H126" s="30"/>
      <c r="I126" s="30"/>
    </row>
    <row r="127" spans="2:9" ht="31.5" hidden="1" x14ac:dyDescent="0.25">
      <c r="B127" s="23" t="s">
        <v>687</v>
      </c>
      <c r="C127" s="29" t="s">
        <v>297</v>
      </c>
      <c r="D127" s="29" t="s">
        <v>601</v>
      </c>
      <c r="E127" s="30"/>
      <c r="F127" s="46"/>
      <c r="G127" s="30"/>
      <c r="H127" s="30"/>
      <c r="I127" s="30"/>
    </row>
    <row r="128" spans="2:9" ht="31.5" hidden="1" x14ac:dyDescent="0.25">
      <c r="B128" s="23" t="s">
        <v>688</v>
      </c>
      <c r="C128" s="29" t="s">
        <v>298</v>
      </c>
      <c r="D128" s="29" t="s">
        <v>601</v>
      </c>
      <c r="E128" s="30"/>
      <c r="F128" s="46"/>
      <c r="G128" s="30"/>
      <c r="H128" s="30"/>
      <c r="I128" s="30"/>
    </row>
    <row r="129" spans="2:9" ht="31.5" hidden="1" x14ac:dyDescent="0.25">
      <c r="B129" s="23" t="s">
        <v>689</v>
      </c>
      <c r="C129" s="29" t="s">
        <v>230</v>
      </c>
      <c r="D129" s="29" t="s">
        <v>601</v>
      </c>
      <c r="E129" s="30">
        <v>0</v>
      </c>
      <c r="F129" s="46"/>
      <c r="G129" s="30"/>
      <c r="H129" s="30"/>
      <c r="I129" s="30"/>
    </row>
    <row r="130" spans="2:9" ht="31.5" hidden="1" x14ac:dyDescent="0.25">
      <c r="B130" s="23" t="s">
        <v>690</v>
      </c>
      <c r="C130" s="29" t="s">
        <v>231</v>
      </c>
      <c r="D130" s="29" t="s">
        <v>601</v>
      </c>
      <c r="E130" s="30"/>
      <c r="F130" s="46"/>
      <c r="G130" s="30"/>
      <c r="H130" s="30"/>
      <c r="I130" s="30"/>
    </row>
    <row r="131" spans="2:9" ht="31.5" hidden="1" x14ac:dyDescent="0.25">
      <c r="B131" s="23" t="s">
        <v>691</v>
      </c>
      <c r="C131" s="29" t="s">
        <v>232</v>
      </c>
      <c r="D131" s="29" t="s">
        <v>601</v>
      </c>
      <c r="E131" s="30"/>
      <c r="F131" s="46"/>
      <c r="G131" s="30"/>
      <c r="H131" s="30"/>
      <c r="I131" s="30"/>
    </row>
    <row r="132" spans="2:9" ht="31.5" hidden="1" x14ac:dyDescent="0.25">
      <c r="B132" s="23" t="s">
        <v>692</v>
      </c>
      <c r="C132" s="29" t="s">
        <v>299</v>
      </c>
      <c r="D132" s="29" t="s">
        <v>601</v>
      </c>
      <c r="E132" s="30"/>
      <c r="F132" s="46"/>
      <c r="G132" s="30"/>
      <c r="H132" s="30"/>
      <c r="I132" s="30"/>
    </row>
    <row r="133" spans="2:9" ht="28.5" customHeight="1" x14ac:dyDescent="0.25">
      <c r="B133" s="23" t="s">
        <v>300</v>
      </c>
      <c r="C133" s="29" t="s">
        <v>301</v>
      </c>
      <c r="D133" s="29" t="s">
        <v>601</v>
      </c>
      <c r="E133" s="46"/>
      <c r="F133" s="46"/>
      <c r="G133" s="30"/>
      <c r="H133" s="30"/>
      <c r="I133" s="30"/>
    </row>
    <row r="134" spans="2:9" ht="31.5" hidden="1" x14ac:dyDescent="0.25">
      <c r="B134" s="23" t="s">
        <v>193</v>
      </c>
      <c r="C134" s="29" t="s">
        <v>220</v>
      </c>
      <c r="D134" s="29" t="s">
        <v>601</v>
      </c>
      <c r="E134" s="46"/>
      <c r="F134" s="46"/>
      <c r="G134" s="30"/>
      <c r="H134" s="30"/>
      <c r="I134" s="30"/>
    </row>
    <row r="135" spans="2:9" ht="31.5" hidden="1" x14ac:dyDescent="0.25">
      <c r="B135" s="23" t="s">
        <v>693</v>
      </c>
      <c r="C135" s="29" t="s">
        <v>221</v>
      </c>
      <c r="D135" s="29" t="s">
        <v>601</v>
      </c>
      <c r="E135" s="46"/>
      <c r="F135" s="46"/>
      <c r="G135" s="30"/>
      <c r="H135" s="30"/>
      <c r="I135" s="30"/>
    </row>
    <row r="136" spans="2:9" ht="31.5" hidden="1" x14ac:dyDescent="0.25">
      <c r="B136" s="23" t="s">
        <v>694</v>
      </c>
      <c r="C136" s="29" t="s">
        <v>222</v>
      </c>
      <c r="D136" s="29" t="s">
        <v>601</v>
      </c>
      <c r="E136" s="46"/>
      <c r="F136" s="46"/>
      <c r="G136" s="30"/>
      <c r="H136" s="30"/>
      <c r="I136" s="30"/>
    </row>
    <row r="137" spans="2:9" ht="47.25" hidden="1" x14ac:dyDescent="0.25">
      <c r="B137" s="23" t="s">
        <v>695</v>
      </c>
      <c r="C137" s="29" t="s">
        <v>223</v>
      </c>
      <c r="D137" s="29" t="s">
        <v>601</v>
      </c>
      <c r="E137" s="46"/>
      <c r="F137" s="46"/>
      <c r="G137" s="30"/>
      <c r="H137" s="30"/>
      <c r="I137" s="30"/>
    </row>
    <row r="138" spans="2:9" ht="31.5" hidden="1" x14ac:dyDescent="0.25">
      <c r="B138" s="23" t="s">
        <v>194</v>
      </c>
      <c r="C138" s="29" t="s">
        <v>224</v>
      </c>
      <c r="D138" s="29" t="s">
        <v>601</v>
      </c>
      <c r="E138" s="46"/>
      <c r="F138" s="46"/>
      <c r="G138" s="30"/>
      <c r="H138" s="30"/>
      <c r="I138" s="30"/>
    </row>
    <row r="139" spans="2:9" ht="27" customHeight="1" x14ac:dyDescent="0.25">
      <c r="B139" s="23" t="s">
        <v>696</v>
      </c>
      <c r="C139" s="29" t="s">
        <v>225</v>
      </c>
      <c r="D139" s="29" t="s">
        <v>601</v>
      </c>
      <c r="E139" s="46"/>
      <c r="F139" s="46"/>
      <c r="G139" s="30"/>
      <c r="H139" s="30"/>
      <c r="I139" s="30"/>
    </row>
    <row r="140" spans="2:9" ht="31.5" hidden="1" x14ac:dyDescent="0.25">
      <c r="B140" s="23" t="s">
        <v>697</v>
      </c>
      <c r="C140" s="29" t="s">
        <v>226</v>
      </c>
      <c r="D140" s="29" t="s">
        <v>601</v>
      </c>
      <c r="E140" s="46"/>
      <c r="F140" s="46"/>
      <c r="G140" s="30"/>
      <c r="H140" s="30"/>
      <c r="I140" s="30"/>
    </row>
    <row r="141" spans="2:9" ht="27.75" customHeight="1" x14ac:dyDescent="0.25">
      <c r="B141" s="23" t="s">
        <v>698</v>
      </c>
      <c r="C141" s="29" t="s">
        <v>227</v>
      </c>
      <c r="D141" s="29" t="s">
        <v>601</v>
      </c>
      <c r="E141" s="46"/>
      <c r="F141" s="46"/>
      <c r="G141" s="30"/>
      <c r="H141" s="30"/>
      <c r="I141" s="30"/>
    </row>
    <row r="142" spans="2:9" ht="31.5" hidden="1" x14ac:dyDescent="0.25">
      <c r="B142" s="23" t="s">
        <v>699</v>
      </c>
      <c r="C142" s="29" t="s">
        <v>228</v>
      </c>
      <c r="D142" s="29" t="s">
        <v>601</v>
      </c>
      <c r="E142" s="46"/>
      <c r="F142" s="46"/>
      <c r="G142" s="30"/>
      <c r="H142" s="30"/>
      <c r="I142" s="30"/>
    </row>
    <row r="143" spans="2:9" ht="31.5" hidden="1" x14ac:dyDescent="0.25">
      <c r="B143" s="23" t="s">
        <v>700</v>
      </c>
      <c r="C143" s="29" t="s">
        <v>229</v>
      </c>
      <c r="D143" s="29" t="s">
        <v>601</v>
      </c>
      <c r="E143" s="46"/>
      <c r="F143" s="46"/>
      <c r="G143" s="30"/>
      <c r="H143" s="30"/>
      <c r="I143" s="30"/>
    </row>
    <row r="144" spans="2:9" ht="31.5" hidden="1" x14ac:dyDescent="0.25">
      <c r="B144" s="23" t="s">
        <v>701</v>
      </c>
      <c r="C144" s="29" t="s">
        <v>230</v>
      </c>
      <c r="D144" s="29" t="s">
        <v>601</v>
      </c>
      <c r="E144" s="46"/>
      <c r="F144" s="46"/>
      <c r="G144" s="30"/>
      <c r="H144" s="30"/>
      <c r="I144" s="30"/>
    </row>
    <row r="145" spans="2:9" ht="31.5" hidden="1" x14ac:dyDescent="0.25">
      <c r="B145" s="23" t="s">
        <v>702</v>
      </c>
      <c r="C145" s="29" t="s">
        <v>231</v>
      </c>
      <c r="D145" s="29" t="s">
        <v>601</v>
      </c>
      <c r="E145" s="46"/>
      <c r="F145" s="46"/>
      <c r="G145" s="30"/>
      <c r="H145" s="30"/>
      <c r="I145" s="30"/>
    </row>
    <row r="146" spans="2:9" ht="31.5" hidden="1" x14ac:dyDescent="0.25">
      <c r="B146" s="23" t="s">
        <v>703</v>
      </c>
      <c r="C146" s="29" t="s">
        <v>232</v>
      </c>
      <c r="D146" s="29" t="s">
        <v>601</v>
      </c>
      <c r="E146" s="46"/>
      <c r="F146" s="46"/>
      <c r="G146" s="30"/>
      <c r="H146" s="30"/>
      <c r="I146" s="30"/>
    </row>
    <row r="147" spans="2:9" ht="31.5" hidden="1" x14ac:dyDescent="0.25">
      <c r="B147" s="23" t="s">
        <v>704</v>
      </c>
      <c r="C147" s="29" t="s">
        <v>233</v>
      </c>
      <c r="D147" s="29" t="s">
        <v>601</v>
      </c>
      <c r="E147" s="46"/>
      <c r="F147" s="46"/>
      <c r="G147" s="30"/>
      <c r="H147" s="30"/>
      <c r="I147" s="30"/>
    </row>
    <row r="148" spans="2:9" ht="31.5" hidden="1" x14ac:dyDescent="0.25">
      <c r="B148" s="23" t="s">
        <v>528</v>
      </c>
      <c r="C148" s="29" t="s">
        <v>529</v>
      </c>
      <c r="D148" s="29" t="s">
        <v>601</v>
      </c>
      <c r="E148" s="46"/>
      <c r="F148" s="46"/>
      <c r="G148" s="30"/>
      <c r="H148" s="30"/>
      <c r="I148" s="30"/>
    </row>
    <row r="149" spans="2:9" ht="31.5" hidden="1" x14ac:dyDescent="0.25">
      <c r="B149" s="23" t="s">
        <v>195</v>
      </c>
      <c r="C149" s="29" t="s">
        <v>530</v>
      </c>
      <c r="D149" s="29" t="s">
        <v>601</v>
      </c>
      <c r="E149" s="46"/>
      <c r="F149" s="46"/>
      <c r="G149" s="30"/>
      <c r="H149" s="30"/>
      <c r="I149" s="30"/>
    </row>
    <row r="150" spans="2:9" ht="31.5" hidden="1" x14ac:dyDescent="0.25">
      <c r="B150" s="23" t="s">
        <v>196</v>
      </c>
      <c r="C150" s="29" t="s">
        <v>531</v>
      </c>
      <c r="D150" s="29" t="s">
        <v>601</v>
      </c>
      <c r="E150" s="46"/>
      <c r="F150" s="46"/>
      <c r="G150" s="30"/>
      <c r="H150" s="30"/>
      <c r="I150" s="30"/>
    </row>
    <row r="151" spans="2:9" ht="31.5" hidden="1" x14ac:dyDescent="0.25">
      <c r="B151" s="23" t="s">
        <v>705</v>
      </c>
      <c r="C151" s="29" t="s">
        <v>303</v>
      </c>
      <c r="D151" s="29" t="s">
        <v>601</v>
      </c>
      <c r="E151" s="46"/>
      <c r="F151" s="46"/>
      <c r="G151" s="30"/>
      <c r="H151" s="30"/>
      <c r="I151" s="30"/>
    </row>
    <row r="152" spans="2:9" ht="31.5" hidden="1" x14ac:dyDescent="0.25">
      <c r="B152" s="23" t="s">
        <v>706</v>
      </c>
      <c r="C152" s="29" t="s">
        <v>532</v>
      </c>
      <c r="D152" s="29" t="s">
        <v>601</v>
      </c>
      <c r="E152" s="46"/>
      <c r="F152" s="46"/>
      <c r="G152" s="30"/>
      <c r="H152" s="30"/>
      <c r="I152" s="30"/>
    </row>
    <row r="153" spans="2:9" ht="12.75" customHeight="1" x14ac:dyDescent="0.25">
      <c r="B153" s="23" t="s">
        <v>533</v>
      </c>
      <c r="C153" s="29" t="s">
        <v>271</v>
      </c>
      <c r="D153" s="29" t="s">
        <v>320</v>
      </c>
      <c r="E153" s="46">
        <v>9.7799999999999994</v>
      </c>
      <c r="F153" s="46">
        <f>F154</f>
        <v>0.23604885</v>
      </c>
      <c r="G153" s="30"/>
      <c r="H153" s="30"/>
      <c r="I153" s="30"/>
    </row>
    <row r="154" spans="2:9" ht="42.75" customHeight="1" x14ac:dyDescent="0.25">
      <c r="B154" s="23" t="s">
        <v>197</v>
      </c>
      <c r="C154" s="29" t="s">
        <v>707</v>
      </c>
      <c r="D154" s="29" t="s">
        <v>601</v>
      </c>
      <c r="E154" s="46">
        <v>9.7799999999999994</v>
      </c>
      <c r="F154" s="46">
        <f>F103+F63</f>
        <v>0.23604885</v>
      </c>
      <c r="G154" s="30"/>
      <c r="H154" s="30"/>
      <c r="I154" s="30"/>
    </row>
    <row r="155" spans="2:9" ht="31.5" hidden="1" x14ac:dyDescent="0.25">
      <c r="B155" s="23" t="s">
        <v>198</v>
      </c>
      <c r="C155" s="29" t="s">
        <v>534</v>
      </c>
      <c r="D155" s="29" t="s">
        <v>601</v>
      </c>
      <c r="E155" s="30">
        <v>0</v>
      </c>
      <c r="F155" s="46">
        <v>0</v>
      </c>
      <c r="G155" s="30">
        <v>0</v>
      </c>
      <c r="H155" s="30">
        <v>0</v>
      </c>
      <c r="I155" s="30">
        <v>0</v>
      </c>
    </row>
    <row r="156" spans="2:9" ht="31.5" hidden="1" x14ac:dyDescent="0.25">
      <c r="B156" s="23" t="s">
        <v>708</v>
      </c>
      <c r="C156" s="29" t="s">
        <v>535</v>
      </c>
      <c r="D156" s="29" t="s">
        <v>601</v>
      </c>
      <c r="E156" s="30"/>
      <c r="F156" s="46"/>
      <c r="G156" s="30"/>
      <c r="H156" s="30"/>
      <c r="I156" s="30"/>
    </row>
    <row r="157" spans="2:9" ht="31.5" hidden="1" x14ac:dyDescent="0.25">
      <c r="B157" s="23" t="s">
        <v>709</v>
      </c>
      <c r="C157" s="29" t="s">
        <v>536</v>
      </c>
      <c r="D157" s="29" t="s">
        <v>601</v>
      </c>
      <c r="E157" s="30">
        <v>0</v>
      </c>
      <c r="F157" s="46">
        <v>0</v>
      </c>
      <c r="G157" s="30">
        <v>0</v>
      </c>
      <c r="H157" s="30">
        <v>0</v>
      </c>
      <c r="I157" s="30">
        <v>0</v>
      </c>
    </row>
    <row r="158" spans="2:9" ht="31.5" hidden="1" x14ac:dyDescent="0.25">
      <c r="B158" s="23" t="s">
        <v>710</v>
      </c>
      <c r="C158" s="29" t="s">
        <v>537</v>
      </c>
      <c r="D158" s="29" t="s">
        <v>601</v>
      </c>
      <c r="E158" s="30"/>
      <c r="F158" s="46"/>
      <c r="G158" s="30"/>
      <c r="H158" s="30"/>
      <c r="I158" s="30"/>
    </row>
    <row r="159" spans="2:9" ht="63" hidden="1" x14ac:dyDescent="0.25">
      <c r="B159" s="23" t="s">
        <v>711</v>
      </c>
      <c r="C159" s="29" t="s">
        <v>712</v>
      </c>
      <c r="D159" s="29" t="s">
        <v>320</v>
      </c>
      <c r="E159" s="30"/>
      <c r="F159" s="46"/>
      <c r="G159" s="30"/>
      <c r="H159" s="30"/>
      <c r="I159" s="30"/>
    </row>
    <row r="160" spans="2:9" x14ac:dyDescent="0.25">
      <c r="B160" s="81" t="s">
        <v>538</v>
      </c>
      <c r="C160" s="82"/>
      <c r="D160" s="82"/>
      <c r="E160" s="82"/>
      <c r="F160" s="82"/>
      <c r="G160" s="82"/>
      <c r="H160" s="82"/>
      <c r="I160" s="83"/>
    </row>
    <row r="161" spans="2:9" ht="30" customHeight="1" x14ac:dyDescent="0.25">
      <c r="B161" s="23" t="s">
        <v>394</v>
      </c>
      <c r="C161" s="29" t="s">
        <v>539</v>
      </c>
      <c r="D161" s="29" t="s">
        <v>601</v>
      </c>
      <c r="E161" s="46">
        <v>112.83</v>
      </c>
      <c r="F161" s="46">
        <f>F167</f>
        <v>56.213625090000001</v>
      </c>
      <c r="G161" s="31">
        <f>E161-F161</f>
        <v>56.616374909999998</v>
      </c>
      <c r="H161" s="38">
        <f>G161/E161</f>
        <v>0.50178476389258175</v>
      </c>
      <c r="I161" s="30"/>
    </row>
    <row r="162" spans="2:9" ht="31.5" hidden="1" x14ac:dyDescent="0.25">
      <c r="B162" s="23" t="s">
        <v>199</v>
      </c>
      <c r="C162" s="29" t="s">
        <v>220</v>
      </c>
      <c r="D162" s="29" t="s">
        <v>601</v>
      </c>
      <c r="E162" s="46">
        <v>0</v>
      </c>
      <c r="F162" s="46"/>
      <c r="G162" s="30"/>
      <c r="H162" s="30"/>
      <c r="I162" s="30"/>
    </row>
    <row r="163" spans="2:9" ht="31.5" hidden="1" x14ac:dyDescent="0.25">
      <c r="B163" s="23" t="s">
        <v>713</v>
      </c>
      <c r="C163" s="29" t="s">
        <v>221</v>
      </c>
      <c r="D163" s="29" t="s">
        <v>601</v>
      </c>
      <c r="E163" s="46"/>
      <c r="F163" s="46"/>
      <c r="G163" s="30"/>
      <c r="H163" s="30"/>
      <c r="I163" s="30"/>
    </row>
    <row r="164" spans="2:9" ht="31.5" hidden="1" x14ac:dyDescent="0.25">
      <c r="B164" s="23" t="s">
        <v>714</v>
      </c>
      <c r="C164" s="29" t="s">
        <v>222</v>
      </c>
      <c r="D164" s="29" t="s">
        <v>601</v>
      </c>
      <c r="E164" s="46"/>
      <c r="F164" s="46"/>
      <c r="G164" s="30"/>
      <c r="H164" s="30"/>
      <c r="I164" s="30"/>
    </row>
    <row r="165" spans="2:9" ht="47.25" hidden="1" x14ac:dyDescent="0.25">
      <c r="B165" s="23" t="s">
        <v>715</v>
      </c>
      <c r="C165" s="29" t="s">
        <v>223</v>
      </c>
      <c r="D165" s="29" t="s">
        <v>601</v>
      </c>
      <c r="E165" s="46"/>
      <c r="F165" s="46"/>
      <c r="G165" s="30"/>
      <c r="H165" s="30"/>
      <c r="I165" s="30"/>
    </row>
    <row r="166" spans="2:9" ht="31.5" hidden="1" x14ac:dyDescent="0.25">
      <c r="B166" s="23" t="s">
        <v>200</v>
      </c>
      <c r="C166" s="29" t="s">
        <v>224</v>
      </c>
      <c r="D166" s="29" t="s">
        <v>601</v>
      </c>
      <c r="E166" s="46"/>
      <c r="F166" s="46"/>
      <c r="G166" s="30"/>
      <c r="H166" s="30"/>
      <c r="I166" s="30"/>
    </row>
    <row r="167" spans="2:9" ht="28.5" customHeight="1" x14ac:dyDescent="0.25">
      <c r="B167" s="23" t="s">
        <v>716</v>
      </c>
      <c r="C167" s="29" t="s">
        <v>225</v>
      </c>
      <c r="D167" s="29" t="s">
        <v>601</v>
      </c>
      <c r="E167" s="46">
        <v>112.83</v>
      </c>
      <c r="F167" s="46">
        <v>56.213625090000001</v>
      </c>
      <c r="G167" s="31">
        <f>E167-F167</f>
        <v>56.616374909999998</v>
      </c>
      <c r="H167" s="38">
        <f>G167/E167</f>
        <v>0.50178476389258175</v>
      </c>
      <c r="I167" s="30"/>
    </row>
    <row r="168" spans="2:9" ht="31.5" hidden="1" x14ac:dyDescent="0.25">
      <c r="B168" s="23" t="s">
        <v>717</v>
      </c>
      <c r="C168" s="29" t="s">
        <v>226</v>
      </c>
      <c r="D168" s="29" t="s">
        <v>601</v>
      </c>
      <c r="E168" s="46"/>
      <c r="F168" s="46"/>
      <c r="G168" s="30"/>
      <c r="H168" s="30"/>
      <c r="I168" s="30"/>
    </row>
    <row r="169" spans="2:9" ht="27.75" customHeight="1" x14ac:dyDescent="0.25">
      <c r="B169" s="23" t="s">
        <v>718</v>
      </c>
      <c r="C169" s="29" t="s">
        <v>227</v>
      </c>
      <c r="D169" s="29" t="s">
        <v>601</v>
      </c>
      <c r="E169" s="46"/>
      <c r="F169" s="46"/>
      <c r="G169" s="30"/>
      <c r="H169" s="30"/>
      <c r="I169" s="30"/>
    </row>
    <row r="170" spans="2:9" ht="31.5" hidden="1" x14ac:dyDescent="0.25">
      <c r="B170" s="23" t="s">
        <v>719</v>
      </c>
      <c r="C170" s="29" t="s">
        <v>228</v>
      </c>
      <c r="D170" s="29" t="s">
        <v>601</v>
      </c>
      <c r="E170" s="46"/>
      <c r="F170" s="46"/>
      <c r="G170" s="30"/>
      <c r="H170" s="30"/>
      <c r="I170" s="30"/>
    </row>
    <row r="171" spans="2:9" ht="31.5" hidden="1" x14ac:dyDescent="0.25">
      <c r="B171" s="23" t="s">
        <v>720</v>
      </c>
      <c r="C171" s="29" t="s">
        <v>229</v>
      </c>
      <c r="D171" s="29" t="s">
        <v>601</v>
      </c>
      <c r="E171" s="46"/>
      <c r="F171" s="46"/>
      <c r="G171" s="30"/>
      <c r="H171" s="30"/>
      <c r="I171" s="30"/>
    </row>
    <row r="172" spans="2:9" ht="31.5" hidden="1" x14ac:dyDescent="0.25">
      <c r="B172" s="23" t="s">
        <v>721</v>
      </c>
      <c r="C172" s="29" t="s">
        <v>230</v>
      </c>
      <c r="D172" s="29" t="s">
        <v>601</v>
      </c>
      <c r="E172" s="46">
        <v>0</v>
      </c>
      <c r="F172" s="46"/>
      <c r="G172" s="30"/>
      <c r="H172" s="30"/>
      <c r="I172" s="30"/>
    </row>
    <row r="173" spans="2:9" ht="31.5" hidden="1" x14ac:dyDescent="0.25">
      <c r="B173" s="23" t="s">
        <v>722</v>
      </c>
      <c r="C173" s="29" t="s">
        <v>231</v>
      </c>
      <c r="D173" s="29" t="s">
        <v>601</v>
      </c>
      <c r="E173" s="46"/>
      <c r="F173" s="46"/>
      <c r="G173" s="30"/>
      <c r="H173" s="30"/>
      <c r="I173" s="30"/>
    </row>
    <row r="174" spans="2:9" ht="31.5" hidden="1" x14ac:dyDescent="0.25">
      <c r="B174" s="23" t="s">
        <v>723</v>
      </c>
      <c r="C174" s="29" t="s">
        <v>232</v>
      </c>
      <c r="D174" s="29" t="s">
        <v>601</v>
      </c>
      <c r="E174" s="46"/>
      <c r="F174" s="46"/>
      <c r="G174" s="30"/>
      <c r="H174" s="30"/>
      <c r="I174" s="30"/>
    </row>
    <row r="175" spans="2:9" ht="47.25" hidden="1" x14ac:dyDescent="0.25">
      <c r="B175" s="23" t="s">
        <v>724</v>
      </c>
      <c r="C175" s="29" t="s">
        <v>540</v>
      </c>
      <c r="D175" s="29" t="s">
        <v>601</v>
      </c>
      <c r="E175" s="46">
        <v>0</v>
      </c>
      <c r="F175" s="46"/>
      <c r="G175" s="30"/>
      <c r="H175" s="30"/>
      <c r="I175" s="30"/>
    </row>
    <row r="176" spans="2:9" ht="31.5" hidden="1" x14ac:dyDescent="0.25">
      <c r="B176" s="23" t="s">
        <v>725</v>
      </c>
      <c r="C176" s="29" t="s">
        <v>541</v>
      </c>
      <c r="D176" s="29" t="s">
        <v>601</v>
      </c>
      <c r="E176" s="46"/>
      <c r="F176" s="46"/>
      <c r="G176" s="30"/>
      <c r="H176" s="30"/>
      <c r="I176" s="30"/>
    </row>
    <row r="177" spans="2:9" ht="31.5" hidden="1" x14ac:dyDescent="0.25">
      <c r="B177" s="23" t="s">
        <v>726</v>
      </c>
      <c r="C177" s="29" t="s">
        <v>542</v>
      </c>
      <c r="D177" s="29" t="s">
        <v>601</v>
      </c>
      <c r="E177" s="46"/>
      <c r="F177" s="46"/>
      <c r="G177" s="30"/>
      <c r="H177" s="30"/>
      <c r="I177" s="30"/>
    </row>
    <row r="178" spans="2:9" ht="31.5" hidden="1" x14ac:dyDescent="0.25">
      <c r="B178" s="23" t="s">
        <v>727</v>
      </c>
      <c r="C178" s="29" t="s">
        <v>233</v>
      </c>
      <c r="D178" s="29" t="s">
        <v>601</v>
      </c>
      <c r="E178" s="46"/>
      <c r="F178" s="46"/>
      <c r="G178" s="30"/>
      <c r="H178" s="30"/>
      <c r="I178" s="30"/>
    </row>
    <row r="179" spans="2:9" ht="30" customHeight="1" x14ac:dyDescent="0.25">
      <c r="B179" s="23" t="s">
        <v>543</v>
      </c>
      <c r="C179" s="29" t="s">
        <v>544</v>
      </c>
      <c r="D179" s="29" t="s">
        <v>601</v>
      </c>
      <c r="E179" s="46">
        <v>92.86</v>
      </c>
      <c r="F179" s="46">
        <f>F188+F189+F190+F192+F193+F196+F204</f>
        <v>74.516198800000012</v>
      </c>
      <c r="G179" s="30"/>
      <c r="H179" s="30"/>
      <c r="I179" s="30"/>
    </row>
    <row r="180" spans="2:9" ht="31.5" hidden="1" x14ac:dyDescent="0.25">
      <c r="B180" s="23" t="s">
        <v>728</v>
      </c>
      <c r="C180" s="29" t="s">
        <v>545</v>
      </c>
      <c r="D180" s="29" t="s">
        <v>601</v>
      </c>
      <c r="E180" s="46"/>
      <c r="F180" s="46"/>
      <c r="G180" s="30"/>
      <c r="H180" s="30"/>
      <c r="I180" s="30"/>
    </row>
    <row r="181" spans="2:9" ht="31.5" hidden="1" x14ac:dyDescent="0.25">
      <c r="B181" s="23" t="s">
        <v>729</v>
      </c>
      <c r="C181" s="29" t="s">
        <v>546</v>
      </c>
      <c r="D181" s="29" t="s">
        <v>601</v>
      </c>
      <c r="E181" s="46">
        <v>0</v>
      </c>
      <c r="F181" s="46"/>
      <c r="G181" s="30"/>
      <c r="H181" s="30"/>
      <c r="I181" s="30"/>
    </row>
    <row r="182" spans="2:9" ht="31.5" hidden="1" x14ac:dyDescent="0.25">
      <c r="B182" s="23" t="s">
        <v>730</v>
      </c>
      <c r="C182" s="29" t="s">
        <v>356</v>
      </c>
      <c r="D182" s="29" t="s">
        <v>601</v>
      </c>
      <c r="E182" s="46"/>
      <c r="F182" s="46"/>
      <c r="G182" s="30"/>
      <c r="H182" s="30"/>
      <c r="I182" s="30"/>
    </row>
    <row r="183" spans="2:9" ht="31.5" hidden="1" x14ac:dyDescent="0.25">
      <c r="B183" s="23" t="s">
        <v>731</v>
      </c>
      <c r="C183" s="29" t="s">
        <v>547</v>
      </c>
      <c r="D183" s="29" t="s">
        <v>601</v>
      </c>
      <c r="E183" s="46"/>
      <c r="F183" s="46"/>
      <c r="G183" s="30"/>
      <c r="H183" s="30"/>
      <c r="I183" s="30"/>
    </row>
    <row r="184" spans="2:9" ht="31.5" hidden="1" x14ac:dyDescent="0.25">
      <c r="B184" s="23" t="s">
        <v>732</v>
      </c>
      <c r="C184" s="29" t="s">
        <v>548</v>
      </c>
      <c r="D184" s="29" t="s">
        <v>601</v>
      </c>
      <c r="E184" s="46"/>
      <c r="F184" s="46"/>
      <c r="G184" s="30"/>
      <c r="H184" s="30"/>
      <c r="I184" s="30"/>
    </row>
    <row r="185" spans="2:9" ht="47.25" hidden="1" x14ac:dyDescent="0.25">
      <c r="B185" s="23" t="s">
        <v>733</v>
      </c>
      <c r="C185" s="29" t="s">
        <v>549</v>
      </c>
      <c r="D185" s="29" t="s">
        <v>601</v>
      </c>
      <c r="E185" s="46"/>
      <c r="F185" s="46"/>
      <c r="G185" s="30"/>
      <c r="H185" s="30"/>
      <c r="I185" s="30"/>
    </row>
    <row r="186" spans="2:9" ht="31.5" hidden="1" x14ac:dyDescent="0.25">
      <c r="B186" s="23" t="s">
        <v>734</v>
      </c>
      <c r="C186" s="29" t="s">
        <v>550</v>
      </c>
      <c r="D186" s="29" t="s">
        <v>601</v>
      </c>
      <c r="E186" s="46"/>
      <c r="F186" s="46"/>
      <c r="G186" s="30"/>
      <c r="H186" s="30"/>
      <c r="I186" s="30"/>
    </row>
    <row r="187" spans="2:9" ht="31.5" hidden="1" x14ac:dyDescent="0.25">
      <c r="B187" s="23" t="s">
        <v>735</v>
      </c>
      <c r="C187" s="29" t="s">
        <v>551</v>
      </c>
      <c r="D187" s="29" t="s">
        <v>601</v>
      </c>
      <c r="E187" s="46"/>
      <c r="F187" s="46"/>
      <c r="G187" s="30"/>
      <c r="H187" s="30"/>
      <c r="I187" s="30"/>
    </row>
    <row r="188" spans="2:9" ht="30" customHeight="1" x14ac:dyDescent="0.25">
      <c r="B188" s="23" t="s">
        <v>736</v>
      </c>
      <c r="C188" s="29" t="s">
        <v>552</v>
      </c>
      <c r="D188" s="29" t="s">
        <v>601</v>
      </c>
      <c r="E188" s="46">
        <v>48.94</v>
      </c>
      <c r="F188" s="46">
        <v>45.524472029999998</v>
      </c>
      <c r="G188" s="30"/>
      <c r="H188" s="30"/>
      <c r="I188" s="30"/>
    </row>
    <row r="189" spans="2:9" ht="28.5" customHeight="1" x14ac:dyDescent="0.25">
      <c r="B189" s="23" t="s">
        <v>737</v>
      </c>
      <c r="C189" s="29" t="s">
        <v>553</v>
      </c>
      <c r="D189" s="29" t="s">
        <v>601</v>
      </c>
      <c r="E189" s="46">
        <v>12.06</v>
      </c>
      <c r="F189" s="46">
        <v>12.8834056</v>
      </c>
      <c r="G189" s="30"/>
      <c r="H189" s="30"/>
      <c r="I189" s="30"/>
    </row>
    <row r="190" spans="2:9" ht="30" customHeight="1" x14ac:dyDescent="0.25">
      <c r="B190" s="23" t="s">
        <v>738</v>
      </c>
      <c r="C190" s="29" t="s">
        <v>554</v>
      </c>
      <c r="D190" s="29" t="s">
        <v>601</v>
      </c>
      <c r="E190" s="46">
        <v>2.2200000000000002</v>
      </c>
      <c r="F190" s="46">
        <f>2.204463+0.00855+0.12466833+0.00000428+0.0105</f>
        <v>2.3481856100000003</v>
      </c>
      <c r="G190" s="30"/>
      <c r="H190" s="30"/>
      <c r="I190" s="30"/>
    </row>
    <row r="191" spans="2:9" ht="31.5" x14ac:dyDescent="0.25">
      <c r="B191" s="23" t="s">
        <v>739</v>
      </c>
      <c r="C191" s="29" t="s">
        <v>555</v>
      </c>
      <c r="D191" s="29" t="s">
        <v>601</v>
      </c>
      <c r="E191" s="46">
        <v>0</v>
      </c>
      <c r="F191" s="46"/>
      <c r="G191" s="30"/>
      <c r="H191" s="30"/>
      <c r="I191" s="30"/>
    </row>
    <row r="192" spans="2:9" ht="30.75" customHeight="1" x14ac:dyDescent="0.25">
      <c r="B192" s="23" t="s">
        <v>740</v>
      </c>
      <c r="C192" s="29" t="s">
        <v>556</v>
      </c>
      <c r="D192" s="29" t="s">
        <v>601</v>
      </c>
      <c r="E192" s="46">
        <v>2.73</v>
      </c>
      <c r="F192" s="46">
        <f>(2688381.3+55474+161412.66)/1000000</f>
        <v>2.9052679599999998</v>
      </c>
      <c r="G192" s="30"/>
      <c r="H192" s="30"/>
      <c r="I192" s="30"/>
    </row>
    <row r="193" spans="2:9" ht="30" customHeight="1" x14ac:dyDescent="0.25">
      <c r="B193" s="23" t="s">
        <v>741</v>
      </c>
      <c r="C193" s="29" t="s">
        <v>557</v>
      </c>
      <c r="D193" s="29" t="s">
        <v>601</v>
      </c>
      <c r="E193" s="46">
        <v>8.9499999999999993</v>
      </c>
      <c r="F193" s="46">
        <f>(752956.21+454919.56+83628.38)/1000000</f>
        <v>1.29150415</v>
      </c>
      <c r="G193" s="30"/>
      <c r="H193" s="30"/>
      <c r="I193" s="30"/>
    </row>
    <row r="194" spans="2:9" ht="27.75" customHeight="1" x14ac:dyDescent="0.25">
      <c r="B194" s="23" t="s">
        <v>742</v>
      </c>
      <c r="C194" s="29" t="s">
        <v>558</v>
      </c>
      <c r="D194" s="29" t="s">
        <v>601</v>
      </c>
      <c r="E194" s="46">
        <v>0.25</v>
      </c>
      <c r="F194" s="46"/>
      <c r="G194" s="30"/>
      <c r="H194" s="30"/>
      <c r="I194" s="30"/>
    </row>
    <row r="195" spans="2:9" ht="63" hidden="1" x14ac:dyDescent="0.25">
      <c r="B195" s="23" t="s">
        <v>743</v>
      </c>
      <c r="C195" s="29" t="s">
        <v>559</v>
      </c>
      <c r="D195" s="29" t="s">
        <v>601</v>
      </c>
      <c r="E195" s="46"/>
      <c r="F195" s="46"/>
      <c r="G195" s="30"/>
      <c r="H195" s="30"/>
      <c r="I195" s="30"/>
    </row>
    <row r="196" spans="2:9" ht="26.25" customHeight="1" x14ac:dyDescent="0.25">
      <c r="B196" s="23" t="s">
        <v>744</v>
      </c>
      <c r="C196" s="29" t="s">
        <v>560</v>
      </c>
      <c r="D196" s="29" t="s">
        <v>601</v>
      </c>
      <c r="E196" s="46">
        <v>17.71</v>
      </c>
      <c r="F196" s="46">
        <f>0.16542333+0.29974786+0.2608+0.00053945+0.6661037+0.111456+0.00072902+0.01010306+0.089568+0.5310516+0.00568853+0.01848+0.361941+0.05621939</f>
        <v>2.5778509399999994</v>
      </c>
      <c r="G196" s="30"/>
      <c r="H196" s="30"/>
      <c r="I196" s="30"/>
    </row>
    <row r="197" spans="2:9" ht="31.5" hidden="1" x14ac:dyDescent="0.25">
      <c r="B197" s="23" t="s">
        <v>561</v>
      </c>
      <c r="C197" s="29" t="s">
        <v>562</v>
      </c>
      <c r="D197" s="29" t="s">
        <v>601</v>
      </c>
      <c r="E197" s="30">
        <v>0</v>
      </c>
      <c r="F197" s="46">
        <v>0</v>
      </c>
      <c r="G197" s="30"/>
      <c r="H197" s="30"/>
      <c r="I197" s="30"/>
    </row>
    <row r="198" spans="2:9" ht="31.5" hidden="1" x14ac:dyDescent="0.25">
      <c r="B198" s="23" t="s">
        <v>745</v>
      </c>
      <c r="C198" s="29" t="s">
        <v>563</v>
      </c>
      <c r="D198" s="29" t="s">
        <v>601</v>
      </c>
      <c r="E198" s="30"/>
      <c r="F198" s="46"/>
      <c r="G198" s="30"/>
      <c r="H198" s="30"/>
      <c r="I198" s="30"/>
    </row>
    <row r="199" spans="2:9" ht="31.5" hidden="1" x14ac:dyDescent="0.25">
      <c r="B199" s="23" t="s">
        <v>746</v>
      </c>
      <c r="C199" s="29" t="s">
        <v>564</v>
      </c>
      <c r="D199" s="29" t="s">
        <v>601</v>
      </c>
      <c r="E199" s="30">
        <v>0</v>
      </c>
      <c r="F199" s="46">
        <v>0</v>
      </c>
      <c r="G199" s="30"/>
      <c r="H199" s="30"/>
      <c r="I199" s="30"/>
    </row>
    <row r="200" spans="2:9" ht="31.5" hidden="1" x14ac:dyDescent="0.25">
      <c r="B200" s="23" t="s">
        <v>747</v>
      </c>
      <c r="C200" s="29" t="s">
        <v>565</v>
      </c>
      <c r="D200" s="29" t="s">
        <v>601</v>
      </c>
      <c r="E200" s="30">
        <v>0</v>
      </c>
      <c r="F200" s="46">
        <v>0</v>
      </c>
      <c r="G200" s="30"/>
      <c r="H200" s="30"/>
      <c r="I200" s="30"/>
    </row>
    <row r="201" spans="2:9" ht="31.5" hidden="1" x14ac:dyDescent="0.25">
      <c r="B201" s="23" t="s">
        <v>566</v>
      </c>
      <c r="C201" s="29" t="s">
        <v>511</v>
      </c>
      <c r="D201" s="29" t="s">
        <v>601</v>
      </c>
      <c r="E201" s="30"/>
      <c r="F201" s="46"/>
      <c r="G201" s="30"/>
      <c r="H201" s="30"/>
      <c r="I201" s="30"/>
    </row>
    <row r="202" spans="2:9" ht="31.5" hidden="1" x14ac:dyDescent="0.25">
      <c r="B202" s="23" t="s">
        <v>567</v>
      </c>
      <c r="C202" s="29" t="s">
        <v>514</v>
      </c>
      <c r="D202" s="29" t="s">
        <v>601</v>
      </c>
      <c r="E202" s="30"/>
      <c r="F202" s="46"/>
      <c r="G202" s="30"/>
      <c r="H202" s="30"/>
      <c r="I202" s="30"/>
    </row>
    <row r="203" spans="2:9" ht="31.5" hidden="1" x14ac:dyDescent="0.25">
      <c r="B203" s="23" t="s">
        <v>748</v>
      </c>
      <c r="C203" s="29" t="s">
        <v>568</v>
      </c>
      <c r="D203" s="29" t="s">
        <v>601</v>
      </c>
      <c r="E203" s="30"/>
      <c r="F203" s="46"/>
      <c r="G203" s="30"/>
      <c r="H203" s="30"/>
      <c r="I203" s="30"/>
    </row>
    <row r="204" spans="2:9" ht="31.5" x14ac:dyDescent="0.25">
      <c r="B204" s="23" t="s">
        <v>569</v>
      </c>
      <c r="C204" s="29" t="s">
        <v>570</v>
      </c>
      <c r="D204" s="29" t="s">
        <v>601</v>
      </c>
      <c r="E204" s="30">
        <v>11.74</v>
      </c>
      <c r="F204" s="46">
        <v>6.9855125100000004</v>
      </c>
      <c r="G204" s="31">
        <f>E204-F204</f>
        <v>4.7544874899999998</v>
      </c>
      <c r="H204" s="38">
        <f>G204/E204</f>
        <v>0.40498189863713796</v>
      </c>
      <c r="I204" s="30"/>
    </row>
    <row r="205" spans="2:9" ht="31.5" x14ac:dyDescent="0.25">
      <c r="B205" s="23" t="s">
        <v>749</v>
      </c>
      <c r="C205" s="29" t="s">
        <v>571</v>
      </c>
      <c r="D205" s="29" t="s">
        <v>601</v>
      </c>
      <c r="E205" s="30">
        <v>11.74</v>
      </c>
      <c r="F205" s="46">
        <v>6.9855125100000004</v>
      </c>
      <c r="G205" s="31">
        <f>E205-F205</f>
        <v>4.7544874899999998</v>
      </c>
      <c r="H205" s="38">
        <f>G205/E205</f>
        <v>0.40498189863713796</v>
      </c>
      <c r="I205" s="30"/>
    </row>
    <row r="206" spans="2:9" ht="31.5" hidden="1" x14ac:dyDescent="0.25">
      <c r="B206" s="23" t="s">
        <v>750</v>
      </c>
      <c r="C206" s="29" t="s">
        <v>572</v>
      </c>
      <c r="D206" s="29" t="s">
        <v>601</v>
      </c>
      <c r="E206" s="30"/>
      <c r="F206" s="46">
        <v>4.0692020000000007</v>
      </c>
      <c r="G206" s="30"/>
      <c r="H206" s="30"/>
      <c r="I206" s="30"/>
    </row>
    <row r="207" spans="2:9" ht="31.5" hidden="1" x14ac:dyDescent="0.25">
      <c r="B207" s="23" t="s">
        <v>751</v>
      </c>
      <c r="C207" s="29" t="s">
        <v>573</v>
      </c>
      <c r="D207" s="29" t="s">
        <v>601</v>
      </c>
      <c r="E207" s="30"/>
      <c r="F207" s="46">
        <v>4.0692020000000007</v>
      </c>
      <c r="G207" s="30"/>
      <c r="H207" s="30"/>
      <c r="I207" s="30"/>
    </row>
    <row r="208" spans="2:9" ht="31.5" hidden="1" x14ac:dyDescent="0.25">
      <c r="B208" s="23" t="s">
        <v>752</v>
      </c>
      <c r="C208" s="29" t="s">
        <v>574</v>
      </c>
      <c r="D208" s="29" t="s">
        <v>601</v>
      </c>
      <c r="E208" s="30"/>
      <c r="F208" s="46">
        <v>4.0692020000000007</v>
      </c>
      <c r="G208" s="30"/>
      <c r="H208" s="30"/>
      <c r="I208" s="30"/>
    </row>
    <row r="209" spans="2:9" ht="31.5" x14ac:dyDescent="0.25">
      <c r="B209" s="23" t="s">
        <v>753</v>
      </c>
      <c r="C209" s="29" t="s">
        <v>575</v>
      </c>
      <c r="D209" s="29" t="s">
        <v>601</v>
      </c>
      <c r="E209" s="30">
        <v>11.74</v>
      </c>
      <c r="F209" s="46">
        <v>6.9855125100000004</v>
      </c>
      <c r="G209" s="31">
        <f>E209-F209</f>
        <v>4.7544874899999998</v>
      </c>
      <c r="H209" s="38">
        <f>G209/E209</f>
        <v>0.40498189863713796</v>
      </c>
      <c r="I209" s="30"/>
    </row>
    <row r="210" spans="2:9" ht="31.5" hidden="1" x14ac:dyDescent="0.25">
      <c r="B210" s="23" t="s">
        <v>754</v>
      </c>
      <c r="C210" s="29" t="s">
        <v>576</v>
      </c>
      <c r="D210" s="29" t="s">
        <v>601</v>
      </c>
      <c r="E210" s="30"/>
      <c r="F210" s="46"/>
      <c r="G210" s="30"/>
      <c r="H210" s="30"/>
      <c r="I210" s="30"/>
    </row>
    <row r="211" spans="2:9" ht="31.5" hidden="1" x14ac:dyDescent="0.25">
      <c r="B211" s="23" t="s">
        <v>755</v>
      </c>
      <c r="C211" s="29" t="s">
        <v>577</v>
      </c>
      <c r="D211" s="29" t="s">
        <v>601</v>
      </c>
      <c r="E211" s="30"/>
      <c r="F211" s="46"/>
      <c r="G211" s="30"/>
      <c r="H211" s="30"/>
      <c r="I211" s="30"/>
    </row>
    <row r="212" spans="2:9" ht="31.5" hidden="1" x14ac:dyDescent="0.25">
      <c r="B212" s="23" t="s">
        <v>756</v>
      </c>
      <c r="C212" s="29" t="s">
        <v>578</v>
      </c>
      <c r="D212" s="29" t="s">
        <v>601</v>
      </c>
      <c r="E212" s="30"/>
      <c r="F212" s="46"/>
      <c r="G212" s="30"/>
      <c r="H212" s="30"/>
      <c r="I212" s="30"/>
    </row>
    <row r="213" spans="2:9" ht="31.5" hidden="1" x14ac:dyDescent="0.25">
      <c r="B213" s="23" t="s">
        <v>757</v>
      </c>
      <c r="C213" s="29" t="s">
        <v>579</v>
      </c>
      <c r="D213" s="29" t="s">
        <v>601</v>
      </c>
      <c r="E213" s="30"/>
      <c r="F213" s="46"/>
      <c r="G213" s="30"/>
      <c r="H213" s="30"/>
      <c r="I213" s="30"/>
    </row>
    <row r="214" spans="2:9" hidden="1" x14ac:dyDescent="0.25">
      <c r="B214" s="23" t="s">
        <v>758</v>
      </c>
      <c r="C214" s="29" t="s">
        <v>271</v>
      </c>
      <c r="D214" s="29" t="s">
        <v>320</v>
      </c>
      <c r="E214" s="30">
        <v>0</v>
      </c>
      <c r="F214" s="46">
        <v>0</v>
      </c>
      <c r="G214" s="30"/>
      <c r="H214" s="30"/>
      <c r="I214" s="30"/>
    </row>
    <row r="215" spans="2:9" ht="31.5" hidden="1" x14ac:dyDescent="0.25">
      <c r="B215" s="23" t="s">
        <v>759</v>
      </c>
      <c r="C215" s="29" t="s">
        <v>580</v>
      </c>
      <c r="D215" s="29" t="s">
        <v>601</v>
      </c>
      <c r="E215" s="30"/>
      <c r="F215" s="46"/>
      <c r="G215" s="30"/>
      <c r="H215" s="30"/>
      <c r="I215" s="30"/>
    </row>
    <row r="216" spans="2:9" ht="31.5" hidden="1" x14ac:dyDescent="0.25">
      <c r="B216" s="23" t="s">
        <v>581</v>
      </c>
      <c r="C216" s="29" t="s">
        <v>582</v>
      </c>
      <c r="D216" s="29" t="s">
        <v>601</v>
      </c>
      <c r="E216" s="30">
        <v>0</v>
      </c>
      <c r="F216" s="46">
        <v>0</v>
      </c>
      <c r="G216" s="30"/>
      <c r="H216" s="30"/>
      <c r="I216" s="30"/>
    </row>
    <row r="217" spans="2:9" ht="31.5" hidden="1" x14ac:dyDescent="0.25">
      <c r="B217" s="23" t="s">
        <v>760</v>
      </c>
      <c r="C217" s="29" t="s">
        <v>583</v>
      </c>
      <c r="D217" s="29" t="s">
        <v>601</v>
      </c>
      <c r="E217" s="30"/>
      <c r="F217" s="46"/>
      <c r="G217" s="30"/>
      <c r="H217" s="30"/>
      <c r="I217" s="30"/>
    </row>
    <row r="218" spans="2:9" ht="31.5" hidden="1" x14ac:dyDescent="0.25">
      <c r="B218" s="23" t="s">
        <v>761</v>
      </c>
      <c r="C218" s="29" t="s">
        <v>584</v>
      </c>
      <c r="D218" s="29" t="s">
        <v>601</v>
      </c>
      <c r="E218" s="30">
        <v>0</v>
      </c>
      <c r="F218" s="46">
        <v>0</v>
      </c>
      <c r="G218" s="30"/>
      <c r="H218" s="30"/>
      <c r="I218" s="30"/>
    </row>
    <row r="219" spans="2:9" ht="31.5" hidden="1" x14ac:dyDescent="0.25">
      <c r="B219" s="23" t="s">
        <v>762</v>
      </c>
      <c r="C219" s="29" t="s">
        <v>585</v>
      </c>
      <c r="D219" s="29" t="s">
        <v>601</v>
      </c>
      <c r="E219" s="30"/>
      <c r="F219" s="46"/>
      <c r="G219" s="30"/>
      <c r="H219" s="30"/>
      <c r="I219" s="30"/>
    </row>
    <row r="220" spans="2:9" ht="31.5" hidden="1" x14ac:dyDescent="0.25">
      <c r="B220" s="23" t="s">
        <v>763</v>
      </c>
      <c r="C220" s="29" t="s">
        <v>586</v>
      </c>
      <c r="D220" s="29" t="s">
        <v>601</v>
      </c>
      <c r="E220" s="30"/>
      <c r="F220" s="46"/>
      <c r="G220" s="30"/>
      <c r="H220" s="30"/>
      <c r="I220" s="30"/>
    </row>
    <row r="221" spans="2:9" ht="31.5" hidden="1" x14ac:dyDescent="0.25">
      <c r="B221" s="23" t="s">
        <v>764</v>
      </c>
      <c r="C221" s="29" t="s">
        <v>302</v>
      </c>
      <c r="D221" s="29" t="s">
        <v>601</v>
      </c>
      <c r="E221" s="30"/>
      <c r="F221" s="46"/>
      <c r="G221" s="30"/>
      <c r="H221" s="30"/>
      <c r="I221" s="30"/>
    </row>
    <row r="222" spans="2:9" ht="31.5" hidden="1" x14ac:dyDescent="0.25">
      <c r="B222" s="23" t="s">
        <v>765</v>
      </c>
      <c r="C222" s="29" t="s">
        <v>587</v>
      </c>
      <c r="D222" s="29" t="s">
        <v>601</v>
      </c>
      <c r="E222" s="30"/>
      <c r="F222" s="46"/>
      <c r="G222" s="30"/>
      <c r="H222" s="30"/>
      <c r="I222" s="30"/>
    </row>
    <row r="223" spans="2:9" ht="31.5" hidden="1" x14ac:dyDescent="0.25">
      <c r="B223" s="23" t="s">
        <v>766</v>
      </c>
      <c r="C223" s="29" t="s">
        <v>588</v>
      </c>
      <c r="D223" s="29" t="s">
        <v>601</v>
      </c>
      <c r="E223" s="30">
        <v>0</v>
      </c>
      <c r="F223" s="46">
        <v>0</v>
      </c>
      <c r="G223" s="30"/>
      <c r="H223" s="30"/>
      <c r="I223" s="30"/>
    </row>
    <row r="224" spans="2:9" ht="31.5" hidden="1" x14ac:dyDescent="0.25">
      <c r="B224" s="23" t="s">
        <v>767</v>
      </c>
      <c r="C224" s="29" t="s">
        <v>589</v>
      </c>
      <c r="D224" s="29" t="s">
        <v>601</v>
      </c>
      <c r="E224" s="30"/>
      <c r="F224" s="46"/>
      <c r="G224" s="30"/>
      <c r="H224" s="30"/>
      <c r="I224" s="30"/>
    </row>
    <row r="225" spans="2:9" ht="31.5" hidden="1" x14ac:dyDescent="0.25">
      <c r="B225" s="23" t="s">
        <v>768</v>
      </c>
      <c r="C225" s="29" t="s">
        <v>769</v>
      </c>
      <c r="D225" s="29" t="s">
        <v>601</v>
      </c>
      <c r="E225" s="30"/>
      <c r="F225" s="46"/>
      <c r="G225" s="30"/>
      <c r="H225" s="30"/>
      <c r="I225" s="30"/>
    </row>
    <row r="226" spans="2:9" ht="31.5" hidden="1" x14ac:dyDescent="0.25">
      <c r="B226" s="23" t="s">
        <v>770</v>
      </c>
      <c r="C226" s="29" t="s">
        <v>591</v>
      </c>
      <c r="D226" s="29" t="s">
        <v>601</v>
      </c>
      <c r="E226" s="30"/>
      <c r="F226" s="46"/>
      <c r="G226" s="30"/>
      <c r="H226" s="30"/>
      <c r="I226" s="30"/>
    </row>
    <row r="227" spans="2:9" ht="31.5" hidden="1" x14ac:dyDescent="0.25">
      <c r="B227" s="23" t="s">
        <v>771</v>
      </c>
      <c r="C227" s="29" t="s">
        <v>592</v>
      </c>
      <c r="D227" s="29" t="s">
        <v>601</v>
      </c>
      <c r="E227" s="30"/>
      <c r="F227" s="46"/>
      <c r="G227" s="30"/>
      <c r="H227" s="30"/>
      <c r="I227" s="30"/>
    </row>
    <row r="228" spans="2:9" ht="31.5" hidden="1" x14ac:dyDescent="0.25">
      <c r="B228" s="23" t="s">
        <v>772</v>
      </c>
      <c r="C228" s="29" t="s">
        <v>593</v>
      </c>
      <c r="D228" s="29" t="s">
        <v>601</v>
      </c>
      <c r="E228" s="30"/>
      <c r="F228" s="46"/>
      <c r="G228" s="30"/>
      <c r="H228" s="30"/>
      <c r="I228" s="30"/>
    </row>
    <row r="229" spans="2:9" ht="31.5" hidden="1" x14ac:dyDescent="0.25">
      <c r="B229" s="23" t="s">
        <v>594</v>
      </c>
      <c r="C229" s="29" t="s">
        <v>595</v>
      </c>
      <c r="D229" s="29" t="s">
        <v>601</v>
      </c>
      <c r="E229" s="30">
        <v>0</v>
      </c>
      <c r="F229" s="46">
        <v>0</v>
      </c>
      <c r="G229" s="30"/>
      <c r="H229" s="30"/>
      <c r="I229" s="30"/>
    </row>
    <row r="230" spans="2:9" ht="31.5" hidden="1" x14ac:dyDescent="0.25">
      <c r="B230" s="23" t="s">
        <v>773</v>
      </c>
      <c r="C230" s="29" t="s">
        <v>596</v>
      </c>
      <c r="D230" s="29" t="s">
        <v>601</v>
      </c>
      <c r="E230" s="30">
        <v>0</v>
      </c>
      <c r="F230" s="46">
        <v>0</v>
      </c>
      <c r="G230" s="30"/>
      <c r="H230" s="30"/>
      <c r="I230" s="30"/>
    </row>
    <row r="231" spans="2:9" ht="31.5" hidden="1" x14ac:dyDescent="0.25">
      <c r="B231" s="23" t="s">
        <v>774</v>
      </c>
      <c r="C231" s="29" t="s">
        <v>585</v>
      </c>
      <c r="D231" s="29" t="s">
        <v>601</v>
      </c>
      <c r="E231" s="30"/>
      <c r="F231" s="46"/>
      <c r="G231" s="30"/>
      <c r="H231" s="30"/>
      <c r="I231" s="30"/>
    </row>
    <row r="232" spans="2:9" ht="31.5" hidden="1" x14ac:dyDescent="0.25">
      <c r="B232" s="23" t="s">
        <v>775</v>
      </c>
      <c r="C232" s="29" t="s">
        <v>586</v>
      </c>
      <c r="D232" s="29" t="s">
        <v>601</v>
      </c>
      <c r="E232" s="30"/>
      <c r="F232" s="46"/>
      <c r="G232" s="30"/>
      <c r="H232" s="30"/>
      <c r="I232" s="30"/>
    </row>
    <row r="233" spans="2:9" ht="31.5" hidden="1" x14ac:dyDescent="0.25">
      <c r="B233" s="23" t="s">
        <v>776</v>
      </c>
      <c r="C233" s="29" t="s">
        <v>302</v>
      </c>
      <c r="D233" s="29" t="s">
        <v>601</v>
      </c>
      <c r="E233" s="30"/>
      <c r="F233" s="46"/>
      <c r="G233" s="30"/>
      <c r="H233" s="30"/>
      <c r="I233" s="30"/>
    </row>
    <row r="234" spans="2:9" ht="31.5" hidden="1" x14ac:dyDescent="0.25">
      <c r="B234" s="23" t="s">
        <v>777</v>
      </c>
      <c r="C234" s="29" t="s">
        <v>303</v>
      </c>
      <c r="D234" s="29" t="s">
        <v>601</v>
      </c>
      <c r="E234" s="30"/>
      <c r="F234" s="46"/>
      <c r="G234" s="30"/>
      <c r="H234" s="30"/>
      <c r="I234" s="30"/>
    </row>
    <row r="235" spans="2:9" ht="31.5" hidden="1" x14ac:dyDescent="0.25">
      <c r="B235" s="23" t="s">
        <v>778</v>
      </c>
      <c r="C235" s="29" t="s">
        <v>304</v>
      </c>
      <c r="D235" s="29" t="s">
        <v>601</v>
      </c>
      <c r="E235" s="30"/>
      <c r="F235" s="46"/>
      <c r="G235" s="30"/>
      <c r="H235" s="30"/>
      <c r="I235" s="30"/>
    </row>
    <row r="236" spans="2:9" ht="43.5" customHeight="1" x14ac:dyDescent="0.25">
      <c r="B236" s="23" t="s">
        <v>305</v>
      </c>
      <c r="C236" s="29" t="s">
        <v>779</v>
      </c>
      <c r="D236" s="29" t="s">
        <v>601</v>
      </c>
      <c r="E236" s="30">
        <v>11.74</v>
      </c>
      <c r="F236" s="46"/>
      <c r="G236" s="30"/>
      <c r="H236" s="30"/>
      <c r="I236" s="30"/>
    </row>
    <row r="237" spans="2:9" ht="47.25" hidden="1" x14ac:dyDescent="0.25">
      <c r="B237" s="23" t="s">
        <v>306</v>
      </c>
      <c r="C237" s="29" t="s">
        <v>780</v>
      </c>
      <c r="D237" s="29" t="s">
        <v>601</v>
      </c>
      <c r="E237" s="30">
        <v>0</v>
      </c>
      <c r="F237" s="46">
        <v>0</v>
      </c>
      <c r="G237" s="30">
        <v>0</v>
      </c>
      <c r="H237" s="30">
        <v>0</v>
      </c>
      <c r="I237" s="30">
        <v>0</v>
      </c>
    </row>
    <row r="238" spans="2:9" ht="31.5" hidden="1" x14ac:dyDescent="0.25">
      <c r="B238" s="23" t="s">
        <v>781</v>
      </c>
      <c r="C238" s="29" t="s">
        <v>307</v>
      </c>
      <c r="D238" s="29" t="s">
        <v>601</v>
      </c>
      <c r="E238" s="30"/>
      <c r="F238" s="46"/>
      <c r="G238" s="30"/>
      <c r="H238" s="30"/>
      <c r="I238" s="30"/>
    </row>
    <row r="239" spans="2:9" ht="31.5" hidden="1" x14ac:dyDescent="0.25">
      <c r="B239" s="23" t="s">
        <v>782</v>
      </c>
      <c r="C239" s="29" t="s">
        <v>308</v>
      </c>
      <c r="D239" s="29" t="s">
        <v>601</v>
      </c>
      <c r="E239" s="30"/>
      <c r="F239" s="46"/>
      <c r="G239" s="30"/>
      <c r="H239" s="30"/>
      <c r="I239" s="30"/>
    </row>
    <row r="240" spans="2:9" ht="31.5" hidden="1" x14ac:dyDescent="0.25">
      <c r="B240" s="23" t="s">
        <v>309</v>
      </c>
      <c r="C240" s="29" t="s">
        <v>783</v>
      </c>
      <c r="D240" s="29" t="s">
        <v>601</v>
      </c>
      <c r="E240" s="30">
        <v>0</v>
      </c>
      <c r="F240" s="46">
        <v>0</v>
      </c>
      <c r="G240" s="30">
        <v>0</v>
      </c>
      <c r="H240" s="30">
        <v>0</v>
      </c>
      <c r="I240" s="30">
        <v>0</v>
      </c>
    </row>
    <row r="241" spans="2:9" ht="31.5" hidden="1" x14ac:dyDescent="0.25">
      <c r="B241" s="23" t="s">
        <v>784</v>
      </c>
      <c r="C241" s="29" t="s">
        <v>310</v>
      </c>
      <c r="D241" s="29" t="s">
        <v>601</v>
      </c>
      <c r="E241" s="30"/>
      <c r="F241" s="46"/>
      <c r="G241" s="30"/>
      <c r="H241" s="30"/>
      <c r="I241" s="30"/>
    </row>
    <row r="242" spans="2:9" ht="31.5" hidden="1" x14ac:dyDescent="0.25">
      <c r="B242" s="23" t="s">
        <v>785</v>
      </c>
      <c r="C242" s="29" t="s">
        <v>311</v>
      </c>
      <c r="D242" s="29" t="s">
        <v>601</v>
      </c>
      <c r="E242" s="30"/>
      <c r="F242" s="46"/>
      <c r="G242" s="30"/>
      <c r="H242" s="30"/>
      <c r="I242" s="30"/>
    </row>
    <row r="243" spans="2:9" ht="31.5" hidden="1" x14ac:dyDescent="0.25">
      <c r="B243" s="23" t="s">
        <v>312</v>
      </c>
      <c r="C243" s="29" t="s">
        <v>313</v>
      </c>
      <c r="D243" s="29" t="s">
        <v>601</v>
      </c>
      <c r="E243" s="30"/>
      <c r="F243" s="46"/>
      <c r="G243" s="30"/>
      <c r="H243" s="30"/>
      <c r="I243" s="30"/>
    </row>
    <row r="244" spans="2:9" ht="31.5" hidden="1" x14ac:dyDescent="0.25">
      <c r="B244" s="23" t="s">
        <v>314</v>
      </c>
      <c r="C244" s="29" t="s">
        <v>786</v>
      </c>
      <c r="D244" s="29" t="s">
        <v>601</v>
      </c>
      <c r="E244" s="30"/>
      <c r="F244" s="46"/>
      <c r="G244" s="30"/>
      <c r="H244" s="30"/>
      <c r="I244" s="30"/>
    </row>
    <row r="245" spans="2:9" ht="31.5" hidden="1" x14ac:dyDescent="0.25">
      <c r="B245" s="23" t="s">
        <v>315</v>
      </c>
      <c r="C245" s="29" t="s">
        <v>316</v>
      </c>
      <c r="D245" s="29" t="s">
        <v>601</v>
      </c>
      <c r="E245" s="30"/>
      <c r="F245" s="46"/>
      <c r="G245" s="30"/>
      <c r="H245" s="30"/>
      <c r="I245" s="30"/>
    </row>
    <row r="246" spans="2:9" ht="31.5" hidden="1" x14ac:dyDescent="0.25">
      <c r="B246" s="23" t="s">
        <v>317</v>
      </c>
      <c r="C246" s="29" t="s">
        <v>318</v>
      </c>
      <c r="D246" s="29" t="s">
        <v>601</v>
      </c>
      <c r="E246" s="30"/>
      <c r="F246" s="46"/>
      <c r="G246" s="30"/>
      <c r="H246" s="30"/>
      <c r="I246" s="30"/>
    </row>
    <row r="247" spans="2:9" hidden="1" x14ac:dyDescent="0.25">
      <c r="B247" s="23" t="s">
        <v>319</v>
      </c>
      <c r="C247" s="29" t="s">
        <v>271</v>
      </c>
      <c r="D247" s="29" t="s">
        <v>320</v>
      </c>
      <c r="E247" s="30">
        <v>0</v>
      </c>
      <c r="F247" s="46">
        <v>0</v>
      </c>
      <c r="G247" s="30">
        <v>0</v>
      </c>
      <c r="H247" s="30">
        <v>0</v>
      </c>
      <c r="I247" s="30">
        <v>0</v>
      </c>
    </row>
    <row r="248" spans="2:9" ht="31.5" hidden="1" x14ac:dyDescent="0.25">
      <c r="B248" s="23" t="s">
        <v>787</v>
      </c>
      <c r="C248" s="29" t="s">
        <v>321</v>
      </c>
      <c r="D248" s="29" t="s">
        <v>601</v>
      </c>
      <c r="E248" s="30">
        <v>0</v>
      </c>
      <c r="F248" s="46">
        <v>0</v>
      </c>
      <c r="G248" s="30">
        <v>0</v>
      </c>
      <c r="H248" s="30">
        <v>0</v>
      </c>
      <c r="I248" s="30">
        <v>0</v>
      </c>
    </row>
    <row r="249" spans="2:9" ht="31.5" hidden="1" x14ac:dyDescent="0.25">
      <c r="B249" s="23" t="s">
        <v>788</v>
      </c>
      <c r="C249" s="29" t="s">
        <v>322</v>
      </c>
      <c r="D249" s="29" t="s">
        <v>601</v>
      </c>
      <c r="E249" s="30">
        <v>0</v>
      </c>
      <c r="F249" s="46">
        <v>0</v>
      </c>
      <c r="G249" s="30">
        <v>0</v>
      </c>
      <c r="H249" s="30">
        <v>0</v>
      </c>
      <c r="I249" s="30">
        <v>0</v>
      </c>
    </row>
    <row r="250" spans="2:9" ht="31.5" hidden="1" x14ac:dyDescent="0.25">
      <c r="B250" s="23" t="s">
        <v>323</v>
      </c>
      <c r="C250" s="29" t="s">
        <v>324</v>
      </c>
      <c r="D250" s="29" t="s">
        <v>601</v>
      </c>
      <c r="E250" s="30"/>
      <c r="F250" s="46"/>
      <c r="G250" s="30"/>
      <c r="H250" s="30"/>
      <c r="I250" s="30"/>
    </row>
    <row r="251" spans="2:9" ht="31.5" hidden="1" x14ac:dyDescent="0.25">
      <c r="B251" s="23" t="s">
        <v>325</v>
      </c>
      <c r="C251" s="29" t="s">
        <v>221</v>
      </c>
      <c r="D251" s="29" t="s">
        <v>601</v>
      </c>
      <c r="E251" s="30"/>
      <c r="F251" s="46"/>
      <c r="G251" s="30"/>
      <c r="H251" s="30"/>
      <c r="I251" s="30"/>
    </row>
    <row r="252" spans="2:9" ht="31.5" hidden="1" x14ac:dyDescent="0.25">
      <c r="B252" s="23" t="s">
        <v>326</v>
      </c>
      <c r="C252" s="29" t="s">
        <v>324</v>
      </c>
      <c r="D252" s="29" t="s">
        <v>601</v>
      </c>
      <c r="E252" s="30"/>
      <c r="F252" s="46"/>
      <c r="G252" s="30"/>
      <c r="H252" s="30"/>
      <c r="I252" s="30"/>
    </row>
    <row r="253" spans="2:9" ht="31.5" hidden="1" x14ac:dyDescent="0.25">
      <c r="B253" s="23" t="s">
        <v>327</v>
      </c>
      <c r="C253" s="29" t="s">
        <v>222</v>
      </c>
      <c r="D253" s="29" t="s">
        <v>601</v>
      </c>
      <c r="E253" s="30"/>
      <c r="F253" s="46"/>
      <c r="G253" s="30"/>
      <c r="H253" s="30"/>
      <c r="I253" s="30"/>
    </row>
    <row r="254" spans="2:9" ht="31.5" hidden="1" x14ac:dyDescent="0.25">
      <c r="B254" s="23" t="s">
        <v>328</v>
      </c>
      <c r="C254" s="29" t="s">
        <v>324</v>
      </c>
      <c r="D254" s="29" t="s">
        <v>601</v>
      </c>
      <c r="E254" s="30"/>
      <c r="F254" s="46"/>
      <c r="G254" s="30"/>
      <c r="H254" s="30"/>
      <c r="I254" s="30"/>
    </row>
    <row r="255" spans="2:9" ht="47.25" hidden="1" x14ac:dyDescent="0.25">
      <c r="B255" s="23" t="s">
        <v>329</v>
      </c>
      <c r="C255" s="29" t="s">
        <v>223</v>
      </c>
      <c r="D255" s="29" t="s">
        <v>601</v>
      </c>
      <c r="E255" s="30"/>
      <c r="F255" s="46"/>
      <c r="G255" s="30"/>
      <c r="H255" s="30"/>
      <c r="I255" s="30"/>
    </row>
    <row r="256" spans="2:9" ht="31.5" hidden="1" x14ac:dyDescent="0.25">
      <c r="B256" s="23" t="s">
        <v>330</v>
      </c>
      <c r="C256" s="29" t="s">
        <v>324</v>
      </c>
      <c r="D256" s="29" t="s">
        <v>601</v>
      </c>
      <c r="E256" s="30"/>
      <c r="F256" s="46"/>
      <c r="G256" s="30"/>
      <c r="H256" s="30"/>
      <c r="I256" s="30"/>
    </row>
    <row r="257" spans="2:9" ht="31.5" hidden="1" x14ac:dyDescent="0.25">
      <c r="B257" s="23" t="s">
        <v>789</v>
      </c>
      <c r="C257" s="29" t="s">
        <v>331</v>
      </c>
      <c r="D257" s="29" t="s">
        <v>601</v>
      </c>
      <c r="E257" s="30"/>
      <c r="F257" s="46"/>
      <c r="G257" s="30"/>
      <c r="H257" s="30"/>
      <c r="I257" s="30"/>
    </row>
    <row r="258" spans="2:9" ht="31.5" hidden="1" x14ac:dyDescent="0.25">
      <c r="B258" s="23" t="s">
        <v>332</v>
      </c>
      <c r="C258" s="29" t="s">
        <v>324</v>
      </c>
      <c r="D258" s="29" t="s">
        <v>601</v>
      </c>
      <c r="E258" s="30"/>
      <c r="F258" s="46"/>
      <c r="G258" s="30"/>
      <c r="H258" s="30"/>
      <c r="I258" s="30"/>
    </row>
    <row r="259" spans="2:9" ht="31.5" hidden="1" x14ac:dyDescent="0.25">
      <c r="B259" s="23" t="s">
        <v>790</v>
      </c>
      <c r="C259" s="29" t="s">
        <v>333</v>
      </c>
      <c r="D259" s="29" t="s">
        <v>601</v>
      </c>
      <c r="E259" s="30"/>
      <c r="F259" s="46"/>
      <c r="G259" s="30"/>
      <c r="H259" s="30"/>
      <c r="I259" s="30"/>
    </row>
    <row r="260" spans="2:9" ht="31.5" hidden="1" x14ac:dyDescent="0.25">
      <c r="B260" s="23" t="s">
        <v>334</v>
      </c>
      <c r="C260" s="29" t="s">
        <v>324</v>
      </c>
      <c r="D260" s="29" t="s">
        <v>601</v>
      </c>
      <c r="E260" s="30"/>
      <c r="F260" s="46"/>
      <c r="G260" s="30"/>
      <c r="H260" s="30"/>
      <c r="I260" s="30"/>
    </row>
    <row r="261" spans="2:9" ht="31.5" hidden="1" x14ac:dyDescent="0.25">
      <c r="B261" s="23" t="s">
        <v>791</v>
      </c>
      <c r="C261" s="29" t="s">
        <v>335</v>
      </c>
      <c r="D261" s="29" t="s">
        <v>601</v>
      </c>
      <c r="E261" s="30"/>
      <c r="F261" s="46"/>
      <c r="G261" s="30"/>
      <c r="H261" s="30"/>
      <c r="I261" s="30"/>
    </row>
    <row r="262" spans="2:9" ht="31.5" hidden="1" x14ac:dyDescent="0.25">
      <c r="B262" s="23" t="s">
        <v>336</v>
      </c>
      <c r="C262" s="29" t="s">
        <v>324</v>
      </c>
      <c r="D262" s="29" t="s">
        <v>601</v>
      </c>
      <c r="E262" s="30"/>
      <c r="F262" s="46"/>
      <c r="G262" s="30"/>
      <c r="H262" s="30"/>
      <c r="I262" s="30"/>
    </row>
    <row r="263" spans="2:9" ht="31.5" hidden="1" x14ac:dyDescent="0.25">
      <c r="B263" s="23" t="s">
        <v>792</v>
      </c>
      <c r="C263" s="29" t="s">
        <v>337</v>
      </c>
      <c r="D263" s="29" t="s">
        <v>601</v>
      </c>
      <c r="E263" s="30"/>
      <c r="F263" s="46"/>
      <c r="G263" s="30"/>
      <c r="H263" s="30"/>
      <c r="I263" s="30"/>
    </row>
    <row r="264" spans="2:9" ht="31.5" hidden="1" x14ac:dyDescent="0.25">
      <c r="B264" s="23" t="s">
        <v>338</v>
      </c>
      <c r="C264" s="29" t="s">
        <v>324</v>
      </c>
      <c r="D264" s="29" t="s">
        <v>601</v>
      </c>
      <c r="E264" s="30"/>
      <c r="F264" s="46"/>
      <c r="G264" s="30"/>
      <c r="H264" s="30"/>
      <c r="I264" s="30"/>
    </row>
    <row r="265" spans="2:9" ht="31.5" hidden="1" x14ac:dyDescent="0.25">
      <c r="B265" s="23" t="s">
        <v>793</v>
      </c>
      <c r="C265" s="29" t="s">
        <v>339</v>
      </c>
      <c r="D265" s="29" t="s">
        <v>601</v>
      </c>
      <c r="E265" s="30"/>
      <c r="F265" s="46"/>
      <c r="G265" s="30"/>
      <c r="H265" s="30"/>
      <c r="I265" s="30"/>
    </row>
    <row r="266" spans="2:9" ht="31.5" hidden="1" x14ac:dyDescent="0.25">
      <c r="B266" s="23" t="s">
        <v>340</v>
      </c>
      <c r="C266" s="29" t="s">
        <v>324</v>
      </c>
      <c r="D266" s="29" t="s">
        <v>601</v>
      </c>
      <c r="E266" s="30"/>
      <c r="F266" s="46"/>
      <c r="G266" s="30"/>
      <c r="H266" s="30"/>
      <c r="I266" s="30"/>
    </row>
    <row r="267" spans="2:9" ht="31.5" hidden="1" x14ac:dyDescent="0.25">
      <c r="B267" s="23" t="s">
        <v>794</v>
      </c>
      <c r="C267" s="29" t="s">
        <v>341</v>
      </c>
      <c r="D267" s="29" t="s">
        <v>601</v>
      </c>
      <c r="E267" s="30"/>
      <c r="F267" s="46"/>
      <c r="G267" s="30"/>
      <c r="H267" s="30"/>
      <c r="I267" s="30"/>
    </row>
    <row r="268" spans="2:9" ht="31.5" hidden="1" x14ac:dyDescent="0.25">
      <c r="B268" s="23" t="s">
        <v>342</v>
      </c>
      <c r="C268" s="29" t="s">
        <v>324</v>
      </c>
      <c r="D268" s="29" t="s">
        <v>601</v>
      </c>
      <c r="E268" s="30"/>
      <c r="F268" s="46"/>
      <c r="G268" s="30"/>
      <c r="H268" s="30"/>
      <c r="I268" s="30"/>
    </row>
    <row r="269" spans="2:9" ht="31.5" hidden="1" x14ac:dyDescent="0.25">
      <c r="B269" s="23" t="s">
        <v>795</v>
      </c>
      <c r="C269" s="29" t="s">
        <v>343</v>
      </c>
      <c r="D269" s="29" t="s">
        <v>601</v>
      </c>
      <c r="E269" s="30">
        <v>0</v>
      </c>
      <c r="F269" s="46">
        <v>0</v>
      </c>
      <c r="G269" s="30">
        <v>0</v>
      </c>
      <c r="H269" s="30">
        <v>0</v>
      </c>
      <c r="I269" s="30">
        <v>0</v>
      </c>
    </row>
    <row r="270" spans="2:9" ht="31.5" hidden="1" x14ac:dyDescent="0.25">
      <c r="B270" s="23" t="s">
        <v>344</v>
      </c>
      <c r="C270" s="29" t="s">
        <v>324</v>
      </c>
      <c r="D270" s="29" t="s">
        <v>601</v>
      </c>
      <c r="E270" s="30"/>
      <c r="F270" s="46"/>
      <c r="G270" s="30"/>
      <c r="H270" s="30"/>
      <c r="I270" s="30"/>
    </row>
    <row r="271" spans="2:9" ht="31.5" hidden="1" x14ac:dyDescent="0.25">
      <c r="B271" s="23" t="s">
        <v>345</v>
      </c>
      <c r="C271" s="29" t="s">
        <v>231</v>
      </c>
      <c r="D271" s="29" t="s">
        <v>601</v>
      </c>
      <c r="E271" s="30"/>
      <c r="F271" s="46"/>
      <c r="G271" s="30"/>
      <c r="H271" s="30"/>
      <c r="I271" s="30"/>
    </row>
    <row r="272" spans="2:9" ht="31.5" hidden="1" x14ac:dyDescent="0.25">
      <c r="B272" s="23" t="s">
        <v>346</v>
      </c>
      <c r="C272" s="29" t="s">
        <v>324</v>
      </c>
      <c r="D272" s="29" t="s">
        <v>601</v>
      </c>
      <c r="E272" s="30"/>
      <c r="F272" s="46"/>
      <c r="G272" s="30"/>
      <c r="H272" s="30"/>
      <c r="I272" s="30"/>
    </row>
    <row r="273" spans="2:9" ht="31.5" hidden="1" x14ac:dyDescent="0.25">
      <c r="B273" s="23" t="s">
        <v>347</v>
      </c>
      <c r="C273" s="29" t="s">
        <v>232</v>
      </c>
      <c r="D273" s="29" t="s">
        <v>601</v>
      </c>
      <c r="E273" s="30"/>
      <c r="F273" s="46"/>
      <c r="G273" s="30"/>
      <c r="H273" s="30"/>
      <c r="I273" s="30"/>
    </row>
    <row r="274" spans="2:9" ht="31.5" hidden="1" x14ac:dyDescent="0.25">
      <c r="B274" s="23" t="s">
        <v>348</v>
      </c>
      <c r="C274" s="29" t="s">
        <v>324</v>
      </c>
      <c r="D274" s="29" t="s">
        <v>601</v>
      </c>
      <c r="E274" s="30"/>
      <c r="F274" s="46"/>
      <c r="G274" s="30"/>
      <c r="H274" s="30"/>
      <c r="I274" s="30"/>
    </row>
    <row r="275" spans="2:9" ht="31.5" hidden="1" x14ac:dyDescent="0.25">
      <c r="B275" s="23" t="s">
        <v>796</v>
      </c>
      <c r="C275" s="29" t="s">
        <v>349</v>
      </c>
      <c r="D275" s="29" t="s">
        <v>601</v>
      </c>
      <c r="E275" s="30"/>
      <c r="F275" s="46"/>
      <c r="G275" s="30"/>
      <c r="H275" s="30"/>
      <c r="I275" s="30"/>
    </row>
    <row r="276" spans="2:9" ht="31.5" hidden="1" x14ac:dyDescent="0.25">
      <c r="B276" s="23" t="s">
        <v>350</v>
      </c>
      <c r="C276" s="29" t="s">
        <v>324</v>
      </c>
      <c r="D276" s="29" t="s">
        <v>601</v>
      </c>
      <c r="E276" s="30"/>
      <c r="F276" s="46"/>
      <c r="G276" s="30"/>
      <c r="H276" s="30"/>
      <c r="I276" s="30"/>
    </row>
    <row r="277" spans="2:9" ht="31.5" hidden="1" x14ac:dyDescent="0.25">
      <c r="B277" s="23" t="s">
        <v>797</v>
      </c>
      <c r="C277" s="29" t="s">
        <v>351</v>
      </c>
      <c r="D277" s="29" t="s">
        <v>601</v>
      </c>
      <c r="E277" s="30">
        <v>0</v>
      </c>
      <c r="F277" s="46">
        <v>0</v>
      </c>
      <c r="G277" s="30">
        <v>0</v>
      </c>
      <c r="H277" s="30">
        <v>0</v>
      </c>
      <c r="I277" s="30">
        <v>0</v>
      </c>
    </row>
    <row r="278" spans="2:9" ht="31.5" hidden="1" x14ac:dyDescent="0.25">
      <c r="B278" s="23" t="s">
        <v>798</v>
      </c>
      <c r="C278" s="29" t="s">
        <v>352</v>
      </c>
      <c r="D278" s="29" t="s">
        <v>601</v>
      </c>
      <c r="E278" s="30"/>
      <c r="F278" s="46"/>
      <c r="G278" s="30"/>
      <c r="H278" s="30"/>
      <c r="I278" s="30"/>
    </row>
    <row r="279" spans="2:9" ht="31.5" hidden="1" x14ac:dyDescent="0.25">
      <c r="B279" s="23" t="s">
        <v>353</v>
      </c>
      <c r="C279" s="29" t="s">
        <v>324</v>
      </c>
      <c r="D279" s="29" t="s">
        <v>601</v>
      </c>
      <c r="E279" s="30"/>
      <c r="F279" s="46"/>
      <c r="G279" s="30"/>
      <c r="H279" s="30"/>
      <c r="I279" s="30"/>
    </row>
    <row r="280" spans="2:9" ht="31.5" hidden="1" x14ac:dyDescent="0.25">
      <c r="B280" s="23" t="s">
        <v>799</v>
      </c>
      <c r="C280" s="29" t="s">
        <v>354</v>
      </c>
      <c r="D280" s="29" t="s">
        <v>601</v>
      </c>
      <c r="E280" s="30">
        <v>0</v>
      </c>
      <c r="F280" s="46">
        <v>0</v>
      </c>
      <c r="G280" s="30">
        <v>0</v>
      </c>
      <c r="H280" s="30">
        <v>0</v>
      </c>
      <c r="I280" s="30">
        <v>0</v>
      </c>
    </row>
    <row r="281" spans="2:9" ht="31.5" hidden="1" x14ac:dyDescent="0.25">
      <c r="B281" s="23" t="s">
        <v>355</v>
      </c>
      <c r="C281" s="29" t="s">
        <v>356</v>
      </c>
      <c r="D281" s="29" t="s">
        <v>601</v>
      </c>
      <c r="E281" s="30"/>
      <c r="F281" s="46"/>
      <c r="G281" s="30"/>
      <c r="H281" s="30"/>
      <c r="I281" s="30"/>
    </row>
    <row r="282" spans="2:9" ht="31.5" hidden="1" x14ac:dyDescent="0.25">
      <c r="B282" s="23" t="s">
        <v>357</v>
      </c>
      <c r="C282" s="29" t="s">
        <v>324</v>
      </c>
      <c r="D282" s="29" t="s">
        <v>601</v>
      </c>
      <c r="E282" s="30"/>
      <c r="F282" s="46"/>
      <c r="G282" s="30"/>
      <c r="H282" s="30"/>
      <c r="I282" s="30"/>
    </row>
    <row r="283" spans="2:9" ht="31.5" hidden="1" x14ac:dyDescent="0.25">
      <c r="B283" s="23" t="s">
        <v>358</v>
      </c>
      <c r="C283" s="29" t="s">
        <v>359</v>
      </c>
      <c r="D283" s="29" t="s">
        <v>601</v>
      </c>
      <c r="E283" s="30"/>
      <c r="F283" s="46"/>
      <c r="G283" s="30"/>
      <c r="H283" s="30"/>
      <c r="I283" s="30"/>
    </row>
    <row r="284" spans="2:9" ht="31.5" hidden="1" x14ac:dyDescent="0.25">
      <c r="B284" s="23" t="s">
        <v>360</v>
      </c>
      <c r="C284" s="29" t="s">
        <v>324</v>
      </c>
      <c r="D284" s="29" t="s">
        <v>601</v>
      </c>
      <c r="E284" s="30"/>
      <c r="F284" s="46"/>
      <c r="G284" s="30"/>
      <c r="H284" s="30"/>
      <c r="I284" s="30"/>
    </row>
    <row r="285" spans="2:9" ht="47.25" hidden="1" x14ac:dyDescent="0.25">
      <c r="B285" s="23" t="s">
        <v>800</v>
      </c>
      <c r="C285" s="29" t="s">
        <v>361</v>
      </c>
      <c r="D285" s="29" t="s">
        <v>601</v>
      </c>
      <c r="E285" s="30"/>
      <c r="F285" s="46"/>
      <c r="G285" s="30"/>
      <c r="H285" s="30"/>
      <c r="I285" s="30"/>
    </row>
    <row r="286" spans="2:9" ht="31.5" hidden="1" x14ac:dyDescent="0.25">
      <c r="B286" s="23" t="s">
        <v>362</v>
      </c>
      <c r="C286" s="29" t="s">
        <v>324</v>
      </c>
      <c r="D286" s="29" t="s">
        <v>601</v>
      </c>
      <c r="E286" s="30"/>
      <c r="F286" s="46"/>
      <c r="G286" s="30"/>
      <c r="H286" s="30"/>
      <c r="I286" s="30"/>
    </row>
    <row r="287" spans="2:9" ht="31.5" hidden="1" x14ac:dyDescent="0.25">
      <c r="B287" s="23" t="s">
        <v>801</v>
      </c>
      <c r="C287" s="29" t="s">
        <v>363</v>
      </c>
      <c r="D287" s="29" t="s">
        <v>601</v>
      </c>
      <c r="E287" s="30"/>
      <c r="F287" s="46"/>
      <c r="G287" s="30"/>
      <c r="H287" s="30"/>
      <c r="I287" s="30"/>
    </row>
    <row r="288" spans="2:9" ht="31.5" hidden="1" x14ac:dyDescent="0.25">
      <c r="B288" s="23" t="s">
        <v>364</v>
      </c>
      <c r="C288" s="29" t="s">
        <v>324</v>
      </c>
      <c r="D288" s="29" t="s">
        <v>601</v>
      </c>
      <c r="E288" s="30"/>
      <c r="F288" s="46"/>
      <c r="G288" s="30"/>
      <c r="H288" s="30"/>
      <c r="I288" s="30"/>
    </row>
    <row r="289" spans="2:9" ht="31.5" hidden="1" x14ac:dyDescent="0.25">
      <c r="B289" s="23" t="s">
        <v>802</v>
      </c>
      <c r="C289" s="29" t="s">
        <v>365</v>
      </c>
      <c r="D289" s="29" t="s">
        <v>601</v>
      </c>
      <c r="E289" s="30"/>
      <c r="F289" s="46"/>
      <c r="G289" s="30"/>
      <c r="H289" s="30"/>
      <c r="I289" s="30"/>
    </row>
    <row r="290" spans="2:9" ht="31.5" hidden="1" x14ac:dyDescent="0.25">
      <c r="B290" s="23" t="s">
        <v>366</v>
      </c>
      <c r="C290" s="29" t="s">
        <v>324</v>
      </c>
      <c r="D290" s="29" t="s">
        <v>601</v>
      </c>
      <c r="E290" s="30"/>
      <c r="F290" s="46"/>
      <c r="G290" s="30"/>
      <c r="H290" s="30"/>
      <c r="I290" s="30"/>
    </row>
    <row r="291" spans="2:9" ht="31.5" hidden="1" x14ac:dyDescent="0.25">
      <c r="B291" s="23" t="s">
        <v>803</v>
      </c>
      <c r="C291" s="29" t="s">
        <v>367</v>
      </c>
      <c r="D291" s="29" t="s">
        <v>601</v>
      </c>
      <c r="E291" s="30"/>
      <c r="F291" s="46"/>
      <c r="G291" s="30"/>
      <c r="H291" s="30"/>
      <c r="I291" s="30"/>
    </row>
    <row r="292" spans="2:9" ht="31.5" hidden="1" x14ac:dyDescent="0.25">
      <c r="B292" s="23" t="s">
        <v>368</v>
      </c>
      <c r="C292" s="29" t="s">
        <v>324</v>
      </c>
      <c r="D292" s="29" t="s">
        <v>601</v>
      </c>
      <c r="E292" s="30"/>
      <c r="F292" s="46"/>
      <c r="G292" s="30"/>
      <c r="H292" s="30"/>
      <c r="I292" s="30"/>
    </row>
    <row r="293" spans="2:9" ht="31.5" hidden="1" x14ac:dyDescent="0.25">
      <c r="B293" s="23" t="s">
        <v>804</v>
      </c>
      <c r="C293" s="29" t="s">
        <v>369</v>
      </c>
      <c r="D293" s="29" t="s">
        <v>601</v>
      </c>
      <c r="E293" s="30"/>
      <c r="F293" s="46"/>
      <c r="G293" s="30"/>
      <c r="H293" s="30"/>
      <c r="I293" s="30"/>
    </row>
    <row r="294" spans="2:9" ht="31.5" hidden="1" x14ac:dyDescent="0.25">
      <c r="B294" s="23" t="s">
        <v>370</v>
      </c>
      <c r="C294" s="29" t="s">
        <v>324</v>
      </c>
      <c r="D294" s="29" t="s">
        <v>601</v>
      </c>
      <c r="E294" s="30"/>
      <c r="F294" s="46"/>
      <c r="G294" s="30"/>
      <c r="H294" s="30"/>
      <c r="I294" s="30"/>
    </row>
    <row r="295" spans="2:9" ht="47.25" hidden="1" x14ac:dyDescent="0.25">
      <c r="B295" s="23" t="s">
        <v>805</v>
      </c>
      <c r="C295" s="29" t="s">
        <v>371</v>
      </c>
      <c r="D295" s="29" t="s">
        <v>601</v>
      </c>
      <c r="E295" s="30"/>
      <c r="F295" s="46"/>
      <c r="G295" s="30"/>
      <c r="H295" s="30"/>
      <c r="I295" s="30"/>
    </row>
    <row r="296" spans="2:9" ht="31.5" hidden="1" x14ac:dyDescent="0.25">
      <c r="B296" s="23" t="s">
        <v>372</v>
      </c>
      <c r="C296" s="29" t="s">
        <v>324</v>
      </c>
      <c r="D296" s="29" t="s">
        <v>601</v>
      </c>
      <c r="E296" s="30"/>
      <c r="F296" s="46"/>
      <c r="G296" s="30"/>
      <c r="H296" s="30"/>
      <c r="I296" s="30"/>
    </row>
    <row r="297" spans="2:9" ht="31.5" hidden="1" x14ac:dyDescent="0.25">
      <c r="B297" s="23" t="s">
        <v>806</v>
      </c>
      <c r="C297" s="29" t="s">
        <v>373</v>
      </c>
      <c r="D297" s="29" t="s">
        <v>601</v>
      </c>
      <c r="E297" s="30"/>
      <c r="F297" s="46"/>
      <c r="G297" s="30"/>
      <c r="H297" s="30"/>
      <c r="I297" s="30"/>
    </row>
    <row r="298" spans="2:9" ht="31.5" hidden="1" x14ac:dyDescent="0.25">
      <c r="B298" s="23" t="s">
        <v>374</v>
      </c>
      <c r="C298" s="29" t="s">
        <v>324</v>
      </c>
      <c r="D298" s="29" t="s">
        <v>601</v>
      </c>
      <c r="E298" s="30"/>
      <c r="F298" s="46"/>
      <c r="G298" s="30"/>
      <c r="H298" s="30"/>
      <c r="I298" s="30"/>
    </row>
    <row r="299" spans="2:9" ht="47.25" hidden="1" x14ac:dyDescent="0.25">
      <c r="B299" s="23" t="s">
        <v>807</v>
      </c>
      <c r="C299" s="29" t="s">
        <v>375</v>
      </c>
      <c r="D299" s="29" t="s">
        <v>14</v>
      </c>
      <c r="E299" s="30">
        <v>0</v>
      </c>
      <c r="F299" s="46">
        <v>0</v>
      </c>
      <c r="G299" s="30">
        <v>0</v>
      </c>
      <c r="H299" s="30">
        <v>0</v>
      </c>
      <c r="I299" s="30">
        <v>0</v>
      </c>
    </row>
    <row r="300" spans="2:9" ht="31.5" hidden="1" x14ac:dyDescent="0.25">
      <c r="B300" s="23" t="s">
        <v>808</v>
      </c>
      <c r="C300" s="29" t="s">
        <v>376</v>
      </c>
      <c r="D300" s="29" t="s">
        <v>14</v>
      </c>
      <c r="E300" s="30">
        <v>0</v>
      </c>
      <c r="F300" s="46">
        <v>0</v>
      </c>
      <c r="G300" s="30">
        <v>0</v>
      </c>
      <c r="H300" s="30">
        <v>0</v>
      </c>
      <c r="I300" s="30">
        <v>0</v>
      </c>
    </row>
    <row r="301" spans="2:9" ht="47.25" hidden="1" x14ac:dyDescent="0.25">
      <c r="B301" s="23" t="s">
        <v>377</v>
      </c>
      <c r="C301" s="29" t="s">
        <v>378</v>
      </c>
      <c r="D301" s="29" t="s">
        <v>14</v>
      </c>
      <c r="E301" s="30"/>
      <c r="F301" s="46"/>
      <c r="G301" s="30"/>
      <c r="H301" s="30"/>
      <c r="I301" s="30"/>
    </row>
    <row r="302" spans="2:9" ht="47.25" hidden="1" x14ac:dyDescent="0.25">
      <c r="B302" s="23" t="s">
        <v>379</v>
      </c>
      <c r="C302" s="29" t="s">
        <v>380</v>
      </c>
      <c r="D302" s="29" t="s">
        <v>14</v>
      </c>
      <c r="E302" s="30"/>
      <c r="F302" s="46"/>
      <c r="G302" s="30"/>
      <c r="H302" s="30"/>
      <c r="I302" s="30"/>
    </row>
    <row r="303" spans="2:9" ht="47.25" hidden="1" x14ac:dyDescent="0.25">
      <c r="B303" s="23" t="s">
        <v>381</v>
      </c>
      <c r="C303" s="29" t="s">
        <v>382</v>
      </c>
      <c r="D303" s="29" t="s">
        <v>14</v>
      </c>
      <c r="E303" s="30"/>
      <c r="F303" s="46"/>
      <c r="G303" s="30"/>
      <c r="H303" s="30"/>
      <c r="I303" s="30"/>
    </row>
    <row r="304" spans="2:9" ht="31.5" hidden="1" x14ac:dyDescent="0.25">
      <c r="B304" s="23" t="s">
        <v>809</v>
      </c>
      <c r="C304" s="29" t="s">
        <v>383</v>
      </c>
      <c r="D304" s="29" t="s">
        <v>14</v>
      </c>
      <c r="E304" s="30"/>
      <c r="F304" s="46"/>
      <c r="G304" s="30"/>
      <c r="H304" s="30"/>
      <c r="I304" s="30"/>
    </row>
    <row r="305" spans="2:9" hidden="1" x14ac:dyDescent="0.25">
      <c r="B305" s="23" t="s">
        <v>810</v>
      </c>
      <c r="C305" s="29" t="s">
        <v>384</v>
      </c>
      <c r="D305" s="29" t="s">
        <v>14</v>
      </c>
      <c r="E305" s="30"/>
      <c r="F305" s="46"/>
      <c r="G305" s="30"/>
      <c r="H305" s="30"/>
      <c r="I305" s="30"/>
    </row>
    <row r="306" spans="2:9" ht="31.5" hidden="1" x14ac:dyDescent="0.25">
      <c r="B306" s="23" t="s">
        <v>811</v>
      </c>
      <c r="C306" s="29" t="s">
        <v>385</v>
      </c>
      <c r="D306" s="29" t="s">
        <v>14</v>
      </c>
      <c r="E306" s="30"/>
      <c r="F306" s="46"/>
      <c r="G306" s="30"/>
      <c r="H306" s="30"/>
      <c r="I306" s="30"/>
    </row>
    <row r="307" spans="2:9" hidden="1" x14ac:dyDescent="0.25">
      <c r="B307" s="23" t="s">
        <v>812</v>
      </c>
      <c r="C307" s="29" t="s">
        <v>386</v>
      </c>
      <c r="D307" s="29" t="s">
        <v>14</v>
      </c>
      <c r="E307" s="30"/>
      <c r="F307" s="46"/>
      <c r="G307" s="30"/>
      <c r="H307" s="30"/>
      <c r="I307" s="30"/>
    </row>
    <row r="308" spans="2:9" hidden="1" x14ac:dyDescent="0.25">
      <c r="B308" s="23" t="s">
        <v>813</v>
      </c>
      <c r="C308" s="29" t="s">
        <v>387</v>
      </c>
      <c r="D308" s="29" t="s">
        <v>14</v>
      </c>
      <c r="E308" s="30"/>
      <c r="F308" s="46"/>
      <c r="G308" s="30"/>
      <c r="H308" s="30"/>
      <c r="I308" s="30"/>
    </row>
    <row r="309" spans="2:9" ht="31.5" hidden="1" x14ac:dyDescent="0.25">
      <c r="B309" s="23" t="s">
        <v>814</v>
      </c>
      <c r="C309" s="29" t="s">
        <v>388</v>
      </c>
      <c r="D309" s="29" t="s">
        <v>14</v>
      </c>
      <c r="E309" s="30">
        <v>0</v>
      </c>
      <c r="F309" s="46">
        <v>0</v>
      </c>
      <c r="G309" s="30">
        <v>0</v>
      </c>
      <c r="H309" s="30">
        <v>0</v>
      </c>
      <c r="I309" s="30">
        <v>0</v>
      </c>
    </row>
    <row r="310" spans="2:9" hidden="1" x14ac:dyDescent="0.25">
      <c r="B310" s="23" t="s">
        <v>389</v>
      </c>
      <c r="C310" s="29" t="s">
        <v>231</v>
      </c>
      <c r="D310" s="29" t="s">
        <v>14</v>
      </c>
      <c r="E310" s="30"/>
      <c r="F310" s="46"/>
      <c r="G310" s="30"/>
      <c r="H310" s="30"/>
      <c r="I310" s="30"/>
    </row>
    <row r="311" spans="2:9" hidden="1" x14ac:dyDescent="0.25">
      <c r="B311" s="23" t="s">
        <v>390</v>
      </c>
      <c r="C311" s="29" t="s">
        <v>232</v>
      </c>
      <c r="D311" s="29" t="s">
        <v>14</v>
      </c>
      <c r="E311" s="30"/>
      <c r="F311" s="46"/>
      <c r="G311" s="30"/>
      <c r="H311" s="30"/>
      <c r="I311" s="30"/>
    </row>
    <row r="312" spans="2:9" x14ac:dyDescent="0.25">
      <c r="B312" s="84" t="s">
        <v>391</v>
      </c>
      <c r="C312" s="85"/>
      <c r="D312" s="85"/>
      <c r="E312" s="85"/>
      <c r="F312" s="85"/>
      <c r="G312" s="85"/>
      <c r="H312" s="85"/>
      <c r="I312" s="86"/>
    </row>
    <row r="313" spans="2:9" ht="31.5" hidden="1" x14ac:dyDescent="0.25">
      <c r="B313" s="23" t="s">
        <v>392</v>
      </c>
      <c r="C313" s="29" t="s">
        <v>393</v>
      </c>
      <c r="D313" s="29" t="s">
        <v>320</v>
      </c>
      <c r="E313" s="30" t="s">
        <v>815</v>
      </c>
      <c r="F313" s="46" t="s">
        <v>815</v>
      </c>
      <c r="G313" s="30" t="s">
        <v>815</v>
      </c>
      <c r="H313" s="30" t="s">
        <v>815</v>
      </c>
      <c r="I313" s="30" t="s">
        <v>815</v>
      </c>
    </row>
    <row r="314" spans="2:9" hidden="1" x14ac:dyDescent="0.25">
      <c r="B314" s="23" t="s">
        <v>816</v>
      </c>
      <c r="C314" s="29" t="s">
        <v>395</v>
      </c>
      <c r="D314" s="29" t="s">
        <v>45</v>
      </c>
      <c r="E314" s="30"/>
      <c r="F314" s="46"/>
      <c r="G314" s="30"/>
      <c r="H314" s="30"/>
      <c r="I314" s="30"/>
    </row>
    <row r="315" spans="2:9" hidden="1" x14ac:dyDescent="0.25">
      <c r="B315" s="23" t="s">
        <v>817</v>
      </c>
      <c r="C315" s="29" t="s">
        <v>396</v>
      </c>
      <c r="D315" s="29" t="s">
        <v>397</v>
      </c>
      <c r="E315" s="30"/>
      <c r="F315" s="46"/>
      <c r="G315" s="30"/>
      <c r="H315" s="30"/>
      <c r="I315" s="30"/>
    </row>
    <row r="316" spans="2:9" hidden="1" x14ac:dyDescent="0.25">
      <c r="B316" s="23" t="s">
        <v>818</v>
      </c>
      <c r="C316" s="29" t="s">
        <v>398</v>
      </c>
      <c r="D316" s="29" t="s">
        <v>45</v>
      </c>
      <c r="E316" s="30"/>
      <c r="F316" s="46"/>
      <c r="G316" s="30"/>
      <c r="H316" s="30"/>
      <c r="I316" s="30"/>
    </row>
    <row r="317" spans="2:9" hidden="1" x14ac:dyDescent="0.25">
      <c r="B317" s="23" t="s">
        <v>819</v>
      </c>
      <c r="C317" s="29" t="s">
        <v>399</v>
      </c>
      <c r="D317" s="29" t="s">
        <v>397</v>
      </c>
      <c r="E317" s="30"/>
      <c r="F317" s="46"/>
      <c r="G317" s="30"/>
      <c r="H317" s="30"/>
      <c r="I317" s="30"/>
    </row>
    <row r="318" spans="2:9" hidden="1" x14ac:dyDescent="0.25">
      <c r="B318" s="23" t="s">
        <v>820</v>
      </c>
      <c r="C318" s="29" t="s">
        <v>400</v>
      </c>
      <c r="D318" s="29" t="s">
        <v>821</v>
      </c>
      <c r="E318" s="30"/>
      <c r="F318" s="46"/>
      <c r="G318" s="30"/>
      <c r="H318" s="30"/>
      <c r="I318" s="30"/>
    </row>
    <row r="319" spans="2:9" hidden="1" x14ac:dyDescent="0.25">
      <c r="B319" s="23" t="s">
        <v>822</v>
      </c>
      <c r="C319" s="29" t="s">
        <v>823</v>
      </c>
      <c r="D319" s="29" t="s">
        <v>320</v>
      </c>
      <c r="E319" s="30" t="s">
        <v>815</v>
      </c>
      <c r="F319" s="46" t="s">
        <v>815</v>
      </c>
      <c r="G319" s="30" t="s">
        <v>815</v>
      </c>
      <c r="H319" s="30" t="s">
        <v>815</v>
      </c>
      <c r="I319" s="30" t="s">
        <v>815</v>
      </c>
    </row>
    <row r="320" spans="2:9" hidden="1" x14ac:dyDescent="0.25">
      <c r="B320" s="23" t="s">
        <v>824</v>
      </c>
      <c r="C320" s="29" t="s">
        <v>401</v>
      </c>
      <c r="D320" s="29" t="s">
        <v>821</v>
      </c>
      <c r="E320" s="30"/>
      <c r="F320" s="46"/>
      <c r="G320" s="30"/>
      <c r="H320" s="30"/>
      <c r="I320" s="30"/>
    </row>
    <row r="321" spans="2:9" hidden="1" x14ac:dyDescent="0.25">
      <c r="B321" s="23" t="s">
        <v>825</v>
      </c>
      <c r="C321" s="29" t="s">
        <v>402</v>
      </c>
      <c r="D321" s="29" t="s">
        <v>826</v>
      </c>
      <c r="E321" s="30"/>
      <c r="F321" s="46"/>
      <c r="G321" s="30"/>
      <c r="H321" s="30"/>
      <c r="I321" s="30"/>
    </row>
    <row r="322" spans="2:9" ht="31.5" hidden="1" x14ac:dyDescent="0.25">
      <c r="B322" s="23" t="s">
        <v>827</v>
      </c>
      <c r="C322" s="29" t="s">
        <v>403</v>
      </c>
      <c r="D322" s="29" t="s">
        <v>320</v>
      </c>
      <c r="E322" s="30" t="s">
        <v>815</v>
      </c>
      <c r="F322" s="46" t="s">
        <v>815</v>
      </c>
      <c r="G322" s="30" t="s">
        <v>815</v>
      </c>
      <c r="H322" s="30" t="s">
        <v>815</v>
      </c>
      <c r="I322" s="30" t="s">
        <v>815</v>
      </c>
    </row>
    <row r="323" spans="2:9" hidden="1" x14ac:dyDescent="0.25">
      <c r="B323" s="23" t="s">
        <v>828</v>
      </c>
      <c r="C323" s="29" t="s">
        <v>401</v>
      </c>
      <c r="D323" s="29" t="s">
        <v>821</v>
      </c>
      <c r="E323" s="30"/>
      <c r="F323" s="46"/>
      <c r="G323" s="30"/>
      <c r="H323" s="30"/>
      <c r="I323" s="30"/>
    </row>
    <row r="324" spans="2:9" hidden="1" x14ac:dyDescent="0.25">
      <c r="B324" s="23" t="s">
        <v>829</v>
      </c>
      <c r="C324" s="29" t="s">
        <v>404</v>
      </c>
      <c r="D324" s="29" t="s">
        <v>45</v>
      </c>
      <c r="E324" s="30"/>
      <c r="F324" s="46"/>
      <c r="G324" s="30"/>
      <c r="H324" s="30"/>
      <c r="I324" s="30"/>
    </row>
    <row r="325" spans="2:9" hidden="1" x14ac:dyDescent="0.25">
      <c r="B325" s="23" t="s">
        <v>830</v>
      </c>
      <c r="C325" s="29" t="s">
        <v>402</v>
      </c>
      <c r="D325" s="29" t="s">
        <v>826</v>
      </c>
      <c r="E325" s="30"/>
      <c r="F325" s="46"/>
      <c r="G325" s="30"/>
      <c r="H325" s="30"/>
      <c r="I325" s="30"/>
    </row>
    <row r="326" spans="2:9" hidden="1" x14ac:dyDescent="0.25">
      <c r="B326" s="23" t="s">
        <v>831</v>
      </c>
      <c r="C326" s="29" t="s">
        <v>405</v>
      </c>
      <c r="D326" s="29" t="s">
        <v>320</v>
      </c>
      <c r="E326" s="30" t="s">
        <v>815</v>
      </c>
      <c r="F326" s="46" t="s">
        <v>815</v>
      </c>
      <c r="G326" s="30" t="s">
        <v>815</v>
      </c>
      <c r="H326" s="30" t="s">
        <v>815</v>
      </c>
      <c r="I326" s="30" t="s">
        <v>815</v>
      </c>
    </row>
    <row r="327" spans="2:9" hidden="1" x14ac:dyDescent="0.25">
      <c r="B327" s="23" t="s">
        <v>832</v>
      </c>
      <c r="C327" s="29" t="s">
        <v>401</v>
      </c>
      <c r="D327" s="29" t="s">
        <v>821</v>
      </c>
      <c r="E327" s="30"/>
      <c r="F327" s="46"/>
      <c r="G327" s="30"/>
      <c r="H327" s="30"/>
      <c r="I327" s="30"/>
    </row>
    <row r="328" spans="2:9" hidden="1" x14ac:dyDescent="0.25">
      <c r="B328" s="23" t="s">
        <v>833</v>
      </c>
      <c r="C328" s="29" t="s">
        <v>402</v>
      </c>
      <c r="D328" s="29" t="s">
        <v>826</v>
      </c>
      <c r="E328" s="30"/>
      <c r="F328" s="46"/>
      <c r="G328" s="30"/>
      <c r="H328" s="30"/>
      <c r="I328" s="30"/>
    </row>
    <row r="329" spans="2:9" ht="31.5" hidden="1" x14ac:dyDescent="0.25">
      <c r="B329" s="23" t="s">
        <v>834</v>
      </c>
      <c r="C329" s="29" t="s">
        <v>835</v>
      </c>
      <c r="D329" s="29" t="s">
        <v>320</v>
      </c>
      <c r="E329" s="30" t="s">
        <v>815</v>
      </c>
      <c r="F329" s="46" t="s">
        <v>815</v>
      </c>
      <c r="G329" s="30" t="s">
        <v>815</v>
      </c>
      <c r="H329" s="30" t="s">
        <v>815</v>
      </c>
      <c r="I329" s="30" t="s">
        <v>815</v>
      </c>
    </row>
    <row r="330" spans="2:9" hidden="1" x14ac:dyDescent="0.25">
      <c r="B330" s="23" t="s">
        <v>836</v>
      </c>
      <c r="C330" s="29" t="s">
        <v>401</v>
      </c>
      <c r="D330" s="29" t="s">
        <v>821</v>
      </c>
      <c r="E330" s="30"/>
      <c r="F330" s="46"/>
      <c r="G330" s="30"/>
      <c r="H330" s="30"/>
      <c r="I330" s="30"/>
    </row>
    <row r="331" spans="2:9" hidden="1" x14ac:dyDescent="0.25">
      <c r="B331" s="23" t="s">
        <v>837</v>
      </c>
      <c r="C331" s="29" t="s">
        <v>404</v>
      </c>
      <c r="D331" s="29" t="s">
        <v>45</v>
      </c>
      <c r="E331" s="30"/>
      <c r="F331" s="46"/>
      <c r="G331" s="30"/>
      <c r="H331" s="30"/>
      <c r="I331" s="30"/>
    </row>
    <row r="332" spans="2:9" hidden="1" x14ac:dyDescent="0.25">
      <c r="B332" s="23" t="s">
        <v>838</v>
      </c>
      <c r="C332" s="29" t="s">
        <v>402</v>
      </c>
      <c r="D332" s="29" t="s">
        <v>826</v>
      </c>
      <c r="E332" s="30"/>
      <c r="F332" s="46"/>
      <c r="G332" s="30"/>
      <c r="H332" s="30"/>
      <c r="I332" s="30"/>
    </row>
    <row r="333" spans="2:9" ht="31.5" x14ac:dyDescent="0.25">
      <c r="B333" s="23" t="s">
        <v>406</v>
      </c>
      <c r="C333" s="29" t="s">
        <v>407</v>
      </c>
      <c r="D333" s="29" t="s">
        <v>320</v>
      </c>
      <c r="E333" s="30" t="s">
        <v>815</v>
      </c>
      <c r="F333" s="46" t="s">
        <v>815</v>
      </c>
      <c r="G333" s="30"/>
      <c r="H333" s="30"/>
      <c r="I333" s="30"/>
    </row>
    <row r="334" spans="2:9" ht="31.5" x14ac:dyDescent="0.25">
      <c r="B334" s="23" t="s">
        <v>839</v>
      </c>
      <c r="C334" s="29" t="s">
        <v>408</v>
      </c>
      <c r="D334" s="29" t="s">
        <v>821</v>
      </c>
      <c r="E334" s="30">
        <v>400.72</v>
      </c>
      <c r="F334" s="46">
        <v>193.056657</v>
      </c>
      <c r="G334" s="31">
        <f>E334-F334</f>
        <v>207.66334300000003</v>
      </c>
      <c r="H334" s="38">
        <f>G334/E334</f>
        <v>0.51822555150728689</v>
      </c>
      <c r="I334" s="30"/>
    </row>
    <row r="335" spans="2:9" ht="47.25" x14ac:dyDescent="0.25">
      <c r="B335" s="23" t="s">
        <v>840</v>
      </c>
      <c r="C335" s="29" t="s">
        <v>409</v>
      </c>
      <c r="D335" s="29" t="s">
        <v>821</v>
      </c>
      <c r="E335" s="30">
        <v>400.72</v>
      </c>
      <c r="F335" s="46">
        <v>193.056657</v>
      </c>
      <c r="G335" s="31">
        <f>E335-F335</f>
        <v>207.66334300000003</v>
      </c>
      <c r="H335" s="38">
        <f>G335/E335</f>
        <v>0.51822555150728689</v>
      </c>
      <c r="I335" s="30"/>
    </row>
    <row r="336" spans="2:9" x14ac:dyDescent="0.25">
      <c r="B336" s="23" t="s">
        <v>410</v>
      </c>
      <c r="C336" s="29" t="s">
        <v>411</v>
      </c>
      <c r="D336" s="29" t="s">
        <v>821</v>
      </c>
      <c r="E336" s="30">
        <v>400.72</v>
      </c>
      <c r="F336" s="46">
        <v>193.056657</v>
      </c>
      <c r="G336" s="30"/>
      <c r="H336" s="30"/>
      <c r="I336" s="30"/>
    </row>
    <row r="337" spans="2:9" ht="31.5" x14ac:dyDescent="0.25">
      <c r="B337" s="23" t="s">
        <v>412</v>
      </c>
      <c r="C337" s="29" t="s">
        <v>413</v>
      </c>
      <c r="D337" s="29" t="s">
        <v>821</v>
      </c>
      <c r="E337" s="30"/>
      <c r="F337" s="46"/>
      <c r="G337" s="30"/>
      <c r="H337" s="30"/>
      <c r="I337" s="30"/>
    </row>
    <row r="338" spans="2:9" ht="31.5" x14ac:dyDescent="0.25">
      <c r="B338" s="23" t="s">
        <v>841</v>
      </c>
      <c r="C338" s="29" t="s">
        <v>414</v>
      </c>
      <c r="D338" s="29" t="s">
        <v>821</v>
      </c>
      <c r="E338" s="30">
        <v>5.51</v>
      </c>
      <c r="F338" s="46">
        <v>4.7298880964999999</v>
      </c>
      <c r="G338" s="30"/>
      <c r="H338" s="30"/>
      <c r="I338" s="30"/>
    </row>
    <row r="339" spans="2:9" ht="31.5" x14ac:dyDescent="0.25">
      <c r="B339" s="23" t="s">
        <v>842</v>
      </c>
      <c r="C339" s="29" t="s">
        <v>415</v>
      </c>
      <c r="D339" s="29" t="s">
        <v>45</v>
      </c>
      <c r="E339" s="30">
        <v>61.99</v>
      </c>
      <c r="F339" s="46">
        <v>42.309151216305061</v>
      </c>
      <c r="G339" s="30"/>
      <c r="H339" s="30"/>
      <c r="I339" s="30"/>
    </row>
    <row r="340" spans="2:9" ht="47.25" x14ac:dyDescent="0.25">
      <c r="B340" s="23" t="s">
        <v>843</v>
      </c>
      <c r="C340" s="29" t="s">
        <v>416</v>
      </c>
      <c r="D340" s="29" t="s">
        <v>45</v>
      </c>
      <c r="E340" s="46">
        <v>61.99</v>
      </c>
      <c r="F340" s="46">
        <v>42.309151216305061</v>
      </c>
      <c r="G340" s="30"/>
      <c r="H340" s="30"/>
      <c r="I340" s="30"/>
    </row>
    <row r="341" spans="2:9" x14ac:dyDescent="0.25">
      <c r="B341" s="23" t="s">
        <v>417</v>
      </c>
      <c r="C341" s="29" t="s">
        <v>411</v>
      </c>
      <c r="D341" s="29" t="s">
        <v>45</v>
      </c>
      <c r="E341" s="46">
        <v>61.99</v>
      </c>
      <c r="F341" s="46">
        <v>42.309151216305061</v>
      </c>
      <c r="G341" s="30"/>
      <c r="H341" s="30"/>
      <c r="I341" s="30"/>
    </row>
    <row r="342" spans="2:9" ht="30" customHeight="1" x14ac:dyDescent="0.25">
      <c r="B342" s="23" t="s">
        <v>418</v>
      </c>
      <c r="C342" s="29" t="s">
        <v>413</v>
      </c>
      <c r="D342" s="29" t="s">
        <v>45</v>
      </c>
      <c r="E342" s="46">
        <v>0</v>
      </c>
      <c r="F342" s="46"/>
      <c r="G342" s="30"/>
      <c r="H342" s="30"/>
      <c r="I342" s="30"/>
    </row>
    <row r="343" spans="2:9" ht="31.5" x14ac:dyDescent="0.25">
      <c r="B343" s="23" t="s">
        <v>844</v>
      </c>
      <c r="C343" s="29" t="s">
        <v>419</v>
      </c>
      <c r="D343" s="29" t="s">
        <v>420</v>
      </c>
      <c r="E343" s="46">
        <v>2015.39</v>
      </c>
      <c r="F343" s="46">
        <v>2085.14</v>
      </c>
      <c r="G343" s="31">
        <f>E343-F343</f>
        <v>-69.749999999999773</v>
      </c>
      <c r="H343" s="38">
        <f>G343/E343</f>
        <v>-3.4608686159998694E-2</v>
      </c>
      <c r="I343" s="30"/>
    </row>
    <row r="344" spans="2:9" ht="44.25" customHeight="1" x14ac:dyDescent="0.25">
      <c r="B344" s="23" t="s">
        <v>845</v>
      </c>
      <c r="C344" s="29" t="s">
        <v>846</v>
      </c>
      <c r="D344" s="29" t="s">
        <v>601</v>
      </c>
      <c r="E344" s="46">
        <v>94.03</v>
      </c>
      <c r="F344" s="46">
        <f>F23</f>
        <v>63.410064300000002</v>
      </c>
      <c r="G344" s="30"/>
      <c r="H344" s="30"/>
      <c r="I344" s="30"/>
    </row>
    <row r="345" spans="2:9" x14ac:dyDescent="0.25">
      <c r="B345" s="23" t="s">
        <v>421</v>
      </c>
      <c r="C345" s="29" t="s">
        <v>422</v>
      </c>
      <c r="D345" s="29" t="s">
        <v>320</v>
      </c>
      <c r="E345" s="30" t="s">
        <v>815</v>
      </c>
      <c r="F345" s="46" t="s">
        <v>815</v>
      </c>
      <c r="G345" s="30"/>
      <c r="H345" s="30"/>
      <c r="I345" s="30"/>
    </row>
    <row r="346" spans="2:9" ht="31.5" x14ac:dyDescent="0.25">
      <c r="B346" s="23" t="s">
        <v>847</v>
      </c>
      <c r="C346" s="29" t="s">
        <v>423</v>
      </c>
      <c r="D346" s="29" t="s">
        <v>821</v>
      </c>
      <c r="E346" s="30"/>
      <c r="F346" s="46"/>
      <c r="G346" s="30"/>
      <c r="H346" s="30"/>
      <c r="I346" s="30"/>
    </row>
    <row r="347" spans="2:9" x14ac:dyDescent="0.25">
      <c r="B347" s="23" t="s">
        <v>848</v>
      </c>
      <c r="C347" s="29" t="s">
        <v>424</v>
      </c>
      <c r="D347" s="29" t="s">
        <v>397</v>
      </c>
      <c r="E347" s="30"/>
      <c r="F347" s="46"/>
      <c r="G347" s="30"/>
      <c r="H347" s="30"/>
      <c r="I347" s="30"/>
    </row>
    <row r="348" spans="2:9" ht="63" x14ac:dyDescent="0.25">
      <c r="B348" s="23" t="s">
        <v>849</v>
      </c>
      <c r="C348" s="29" t="s">
        <v>425</v>
      </c>
      <c r="D348" s="29" t="s">
        <v>601</v>
      </c>
      <c r="E348" s="30"/>
      <c r="F348" s="46"/>
      <c r="G348" s="30"/>
      <c r="H348" s="30"/>
      <c r="I348" s="30"/>
    </row>
    <row r="349" spans="2:9" ht="47.25" x14ac:dyDescent="0.25">
      <c r="B349" s="23" t="s">
        <v>850</v>
      </c>
      <c r="C349" s="29" t="s">
        <v>426</v>
      </c>
      <c r="D349" s="29" t="s">
        <v>601</v>
      </c>
      <c r="E349" s="30"/>
      <c r="F349" s="46"/>
      <c r="G349" s="30"/>
      <c r="H349" s="30"/>
      <c r="I349" s="30"/>
    </row>
    <row r="350" spans="2:9" ht="31.5" x14ac:dyDescent="0.25">
      <c r="B350" s="23" t="s">
        <v>427</v>
      </c>
      <c r="C350" s="29" t="s">
        <v>428</v>
      </c>
      <c r="D350" s="29" t="s">
        <v>320</v>
      </c>
      <c r="E350" s="30" t="s">
        <v>815</v>
      </c>
      <c r="F350" s="46" t="s">
        <v>815</v>
      </c>
      <c r="G350" s="30"/>
      <c r="H350" s="30"/>
      <c r="I350" s="30"/>
    </row>
    <row r="351" spans="2:9" ht="31.5" x14ac:dyDescent="0.25">
      <c r="B351" s="23" t="s">
        <v>851</v>
      </c>
      <c r="C351" s="29" t="s">
        <v>429</v>
      </c>
      <c r="D351" s="29" t="s">
        <v>45</v>
      </c>
      <c r="E351" s="30">
        <v>0</v>
      </c>
      <c r="F351" s="46"/>
      <c r="G351" s="30"/>
      <c r="H351" s="30"/>
      <c r="I351" s="30"/>
    </row>
    <row r="352" spans="2:9" ht="78.75" x14ac:dyDescent="0.25">
      <c r="B352" s="23" t="s">
        <v>852</v>
      </c>
      <c r="C352" s="29" t="s">
        <v>430</v>
      </c>
      <c r="D352" s="29" t="s">
        <v>45</v>
      </c>
      <c r="E352" s="30"/>
      <c r="F352" s="46"/>
      <c r="G352" s="30"/>
      <c r="H352" s="30"/>
      <c r="I352" s="30"/>
    </row>
    <row r="353" spans="2:9" ht="78.75" x14ac:dyDescent="0.25">
      <c r="B353" s="23" t="s">
        <v>853</v>
      </c>
      <c r="C353" s="29" t="s">
        <v>431</v>
      </c>
      <c r="D353" s="29" t="s">
        <v>45</v>
      </c>
      <c r="E353" s="30"/>
      <c r="F353" s="46"/>
      <c r="G353" s="30"/>
      <c r="H353" s="30"/>
      <c r="I353" s="30"/>
    </row>
    <row r="354" spans="2:9" ht="47.25" x14ac:dyDescent="0.25">
      <c r="B354" s="23" t="s">
        <v>854</v>
      </c>
      <c r="C354" s="29" t="s">
        <v>432</v>
      </c>
      <c r="D354" s="29" t="s">
        <v>45</v>
      </c>
      <c r="E354" s="30"/>
      <c r="F354" s="46"/>
      <c r="G354" s="30"/>
      <c r="H354" s="30"/>
      <c r="I354" s="30"/>
    </row>
    <row r="355" spans="2:9" ht="31.5" x14ac:dyDescent="0.25">
      <c r="B355" s="23" t="s">
        <v>855</v>
      </c>
      <c r="C355" s="29" t="s">
        <v>433</v>
      </c>
      <c r="D355" s="29" t="s">
        <v>821</v>
      </c>
      <c r="E355" s="30">
        <v>0</v>
      </c>
      <c r="F355" s="46"/>
      <c r="G355" s="30"/>
      <c r="H355" s="30"/>
      <c r="I355" s="30"/>
    </row>
    <row r="356" spans="2:9" ht="47.25" x14ac:dyDescent="0.25">
      <c r="B356" s="23" t="s">
        <v>856</v>
      </c>
      <c r="C356" s="29" t="s">
        <v>434</v>
      </c>
      <c r="D356" s="29" t="s">
        <v>821</v>
      </c>
      <c r="E356" s="30"/>
      <c r="F356" s="46"/>
      <c r="G356" s="30"/>
      <c r="H356" s="30"/>
      <c r="I356" s="30"/>
    </row>
    <row r="357" spans="2:9" ht="31.5" x14ac:dyDescent="0.25">
      <c r="B357" s="23" t="s">
        <v>857</v>
      </c>
      <c r="C357" s="29" t="s">
        <v>435</v>
      </c>
      <c r="D357" s="29" t="s">
        <v>821</v>
      </c>
      <c r="E357" s="30"/>
      <c r="F357" s="46"/>
      <c r="G357" s="30"/>
      <c r="H357" s="30"/>
      <c r="I357" s="30"/>
    </row>
    <row r="358" spans="2:9" ht="47.25" x14ac:dyDescent="0.25">
      <c r="B358" s="23" t="s">
        <v>858</v>
      </c>
      <c r="C358" s="29" t="s">
        <v>859</v>
      </c>
      <c r="D358" s="29" t="s">
        <v>601</v>
      </c>
      <c r="E358" s="30">
        <v>0</v>
      </c>
      <c r="F358" s="46"/>
      <c r="G358" s="30"/>
      <c r="H358" s="30"/>
      <c r="I358" s="30"/>
    </row>
    <row r="359" spans="2:9" ht="31.5" x14ac:dyDescent="0.25">
      <c r="B359" s="23" t="s">
        <v>860</v>
      </c>
      <c r="C359" s="29" t="s">
        <v>231</v>
      </c>
      <c r="D359" s="29" t="s">
        <v>601</v>
      </c>
      <c r="E359" s="30"/>
      <c r="F359" s="46"/>
      <c r="G359" s="30"/>
      <c r="H359" s="30"/>
      <c r="I359" s="30"/>
    </row>
    <row r="360" spans="2:9" ht="31.5" x14ac:dyDescent="0.25">
      <c r="B360" s="23" t="s">
        <v>861</v>
      </c>
      <c r="C360" s="29" t="s">
        <v>232</v>
      </c>
      <c r="D360" s="29" t="s">
        <v>601</v>
      </c>
      <c r="E360" s="30"/>
      <c r="F360" s="46"/>
      <c r="G360" s="30"/>
      <c r="H360" s="30"/>
      <c r="I360" s="30"/>
    </row>
    <row r="361" spans="2:9" x14ac:dyDescent="0.25">
      <c r="B361" s="23" t="s">
        <v>436</v>
      </c>
      <c r="C361" s="29" t="s">
        <v>437</v>
      </c>
      <c r="D361" s="29" t="s">
        <v>862</v>
      </c>
      <c r="E361" s="30">
        <v>83.6</v>
      </c>
      <c r="F361" s="46">
        <v>74.8</v>
      </c>
      <c r="G361" s="30"/>
      <c r="H361" s="30"/>
      <c r="I361" s="30"/>
    </row>
    <row r="362" spans="2:9" x14ac:dyDescent="0.25">
      <c r="B362" s="72" t="s">
        <v>438</v>
      </c>
      <c r="C362" s="72"/>
      <c r="D362" s="72"/>
      <c r="E362" s="72"/>
      <c r="F362" s="72"/>
      <c r="G362" s="72"/>
      <c r="H362" s="72"/>
      <c r="I362" s="72"/>
    </row>
    <row r="363" spans="2:9" ht="78" customHeight="1" x14ac:dyDescent="0.25">
      <c r="B363" s="75" t="s">
        <v>210</v>
      </c>
      <c r="C363" s="75" t="s">
        <v>211</v>
      </c>
      <c r="D363" s="75" t="s">
        <v>212</v>
      </c>
      <c r="E363" s="75" t="s">
        <v>912</v>
      </c>
      <c r="F363" s="75"/>
      <c r="G363" s="76" t="s">
        <v>213</v>
      </c>
      <c r="H363" s="77"/>
      <c r="I363" s="73" t="s">
        <v>863</v>
      </c>
    </row>
    <row r="364" spans="2:9" ht="31.5" x14ac:dyDescent="0.25">
      <c r="B364" s="75"/>
      <c r="C364" s="75"/>
      <c r="D364" s="75"/>
      <c r="E364" s="28" t="s">
        <v>15</v>
      </c>
      <c r="F364" s="92" t="s">
        <v>16</v>
      </c>
      <c r="G364" s="28" t="s">
        <v>214</v>
      </c>
      <c r="H364" s="28" t="s">
        <v>215</v>
      </c>
      <c r="I364" s="74"/>
    </row>
    <row r="365" spans="2:9" x14ac:dyDescent="0.25">
      <c r="B365" s="9">
        <v>1</v>
      </c>
      <c r="C365" s="9">
        <v>2</v>
      </c>
      <c r="D365" s="9">
        <v>3</v>
      </c>
      <c r="E365" s="9">
        <v>4</v>
      </c>
      <c r="F365" s="93">
        <v>5</v>
      </c>
      <c r="G365" s="9">
        <v>6</v>
      </c>
      <c r="H365" s="9">
        <v>7</v>
      </c>
      <c r="I365" s="9">
        <v>8</v>
      </c>
    </row>
    <row r="366" spans="2:9" ht="31.5" customHeight="1" x14ac:dyDescent="0.25">
      <c r="B366" s="70" t="s">
        <v>864</v>
      </c>
      <c r="C366" s="71"/>
      <c r="D366" s="29" t="s">
        <v>601</v>
      </c>
      <c r="E366" s="31">
        <v>6.07</v>
      </c>
      <c r="F366" s="94">
        <f t="shared" ref="F366" si="0">F367+F424</f>
        <v>5.1190699999999998</v>
      </c>
      <c r="G366" s="31">
        <f>E366-F366</f>
        <v>0.9509300000000005</v>
      </c>
      <c r="H366" s="38">
        <f>G366/E366</f>
        <v>0.15666062602965411</v>
      </c>
      <c r="I366" s="31"/>
    </row>
    <row r="367" spans="2:9" ht="31.5" x14ac:dyDescent="0.25">
      <c r="B367" s="29" t="s">
        <v>217</v>
      </c>
      <c r="C367" s="29" t="s">
        <v>439</v>
      </c>
      <c r="D367" s="29" t="s">
        <v>601</v>
      </c>
      <c r="E367" s="31">
        <v>6.07</v>
      </c>
      <c r="F367" s="94">
        <v>5.1190699999999998</v>
      </c>
      <c r="G367" s="31">
        <f>E367-F367</f>
        <v>0.9509300000000005</v>
      </c>
      <c r="H367" s="38">
        <f>G367/E367</f>
        <v>0.15666062602965411</v>
      </c>
      <c r="I367" s="31"/>
    </row>
    <row r="368" spans="2:9" ht="31.5" x14ac:dyDescent="0.25">
      <c r="B368" s="32" t="s">
        <v>19</v>
      </c>
      <c r="C368" s="29" t="s">
        <v>440</v>
      </c>
      <c r="D368" s="29" t="s">
        <v>601</v>
      </c>
      <c r="E368" s="31">
        <f t="shared" ref="E368" si="1">E369+E387+E391</f>
        <v>0</v>
      </c>
      <c r="F368" s="94"/>
      <c r="G368" s="31"/>
      <c r="H368" s="31"/>
      <c r="I368" s="31"/>
    </row>
    <row r="369" spans="2:9" ht="31.5" x14ac:dyDescent="0.25">
      <c r="B369" s="33" t="s">
        <v>865</v>
      </c>
      <c r="C369" s="29" t="s">
        <v>441</v>
      </c>
      <c r="D369" s="29" t="s">
        <v>601</v>
      </c>
      <c r="E369" s="31">
        <f t="shared" ref="E369" si="2">E370+E374+E375+E376+E377+E382+E383+E384</f>
        <v>0</v>
      </c>
      <c r="F369" s="94"/>
      <c r="G369" s="31"/>
      <c r="H369" s="31"/>
      <c r="I369" s="31"/>
    </row>
    <row r="370" spans="2:9" ht="31.5" x14ac:dyDescent="0.25">
      <c r="B370" s="29" t="s">
        <v>442</v>
      </c>
      <c r="C370" s="29" t="s">
        <v>443</v>
      </c>
      <c r="D370" s="29" t="s">
        <v>601</v>
      </c>
      <c r="E370" s="31">
        <f t="shared" ref="E370" si="3">E371+E372+E373</f>
        <v>0</v>
      </c>
      <c r="F370" s="94"/>
      <c r="G370" s="31"/>
      <c r="H370" s="31"/>
      <c r="I370" s="31"/>
    </row>
    <row r="371" spans="2:9" ht="31.5" x14ac:dyDescent="0.25">
      <c r="B371" s="29" t="s">
        <v>444</v>
      </c>
      <c r="C371" s="29" t="s">
        <v>221</v>
      </c>
      <c r="D371" s="29" t="s">
        <v>601</v>
      </c>
      <c r="E371" s="31"/>
      <c r="F371" s="94"/>
      <c r="G371" s="31"/>
      <c r="H371" s="31"/>
      <c r="I371" s="31"/>
    </row>
    <row r="372" spans="2:9" ht="31.5" x14ac:dyDescent="0.25">
      <c r="B372" s="29" t="s">
        <v>445</v>
      </c>
      <c r="C372" s="29" t="s">
        <v>222</v>
      </c>
      <c r="D372" s="29" t="s">
        <v>601</v>
      </c>
      <c r="E372" s="31"/>
      <c r="F372" s="94"/>
      <c r="G372" s="31"/>
      <c r="H372" s="31"/>
      <c r="I372" s="31"/>
    </row>
    <row r="373" spans="2:9" ht="47.25" x14ac:dyDescent="0.25">
      <c r="B373" s="29" t="s">
        <v>446</v>
      </c>
      <c r="C373" s="29" t="s">
        <v>223</v>
      </c>
      <c r="D373" s="29" t="s">
        <v>601</v>
      </c>
      <c r="E373" s="31"/>
      <c r="F373" s="94"/>
      <c r="G373" s="31"/>
      <c r="H373" s="31"/>
      <c r="I373" s="31"/>
    </row>
    <row r="374" spans="2:9" ht="31.5" x14ac:dyDescent="0.25">
      <c r="B374" s="29" t="s">
        <v>447</v>
      </c>
      <c r="C374" s="29" t="s">
        <v>448</v>
      </c>
      <c r="D374" s="29" t="s">
        <v>601</v>
      </c>
      <c r="E374" s="31"/>
      <c r="F374" s="94"/>
      <c r="G374" s="31"/>
      <c r="H374" s="31"/>
      <c r="I374" s="31"/>
    </row>
    <row r="375" spans="2:9" ht="31.5" x14ac:dyDescent="0.25">
      <c r="B375" s="29" t="s">
        <v>449</v>
      </c>
      <c r="C375" s="29" t="s">
        <v>450</v>
      </c>
      <c r="D375" s="29" t="s">
        <v>601</v>
      </c>
      <c r="E375" s="31"/>
      <c r="F375" s="94"/>
      <c r="G375" s="31"/>
      <c r="H375" s="31"/>
      <c r="I375" s="31"/>
    </row>
    <row r="376" spans="2:9" ht="31.5" x14ac:dyDescent="0.25">
      <c r="B376" s="29" t="s">
        <v>451</v>
      </c>
      <c r="C376" s="29" t="s">
        <v>452</v>
      </c>
      <c r="D376" s="29" t="s">
        <v>601</v>
      </c>
      <c r="E376" s="31"/>
      <c r="F376" s="94"/>
      <c r="G376" s="31"/>
      <c r="H376" s="31"/>
      <c r="I376" s="31"/>
    </row>
    <row r="377" spans="2:9" ht="31.5" x14ac:dyDescent="0.25">
      <c r="B377" s="29" t="s">
        <v>453</v>
      </c>
      <c r="C377" s="29" t="s">
        <v>454</v>
      </c>
      <c r="D377" s="29" t="s">
        <v>601</v>
      </c>
      <c r="E377" s="31">
        <f t="shared" ref="E377" si="4">E378+E379+E380+E381</f>
        <v>0</v>
      </c>
      <c r="F377" s="94"/>
      <c r="G377" s="31"/>
      <c r="H377" s="31"/>
      <c r="I377" s="31"/>
    </row>
    <row r="378" spans="2:9" ht="31.5" x14ac:dyDescent="0.25">
      <c r="B378" s="29" t="s">
        <v>455</v>
      </c>
      <c r="C378" s="29" t="s">
        <v>456</v>
      </c>
      <c r="D378" s="29" t="s">
        <v>601</v>
      </c>
      <c r="E378" s="31"/>
      <c r="F378" s="94"/>
      <c r="G378" s="31"/>
      <c r="H378" s="31"/>
      <c r="I378" s="31"/>
    </row>
    <row r="379" spans="2:9" ht="31.5" x14ac:dyDescent="0.25">
      <c r="B379" s="29" t="s">
        <v>457</v>
      </c>
      <c r="C379" s="29" t="s">
        <v>458</v>
      </c>
      <c r="D379" s="29" t="s">
        <v>601</v>
      </c>
      <c r="E379" s="31"/>
      <c r="F379" s="94"/>
      <c r="G379" s="31"/>
      <c r="H379" s="31"/>
      <c r="I379" s="31"/>
    </row>
    <row r="380" spans="2:9" ht="31.5" x14ac:dyDescent="0.25">
      <c r="B380" s="29" t="s">
        <v>459</v>
      </c>
      <c r="C380" s="29" t="s">
        <v>460</v>
      </c>
      <c r="D380" s="29" t="s">
        <v>601</v>
      </c>
      <c r="E380" s="31"/>
      <c r="F380" s="94"/>
      <c r="G380" s="31"/>
      <c r="H380" s="31"/>
      <c r="I380" s="31"/>
    </row>
    <row r="381" spans="2:9" ht="31.5" x14ac:dyDescent="0.25">
      <c r="B381" s="29" t="s">
        <v>461</v>
      </c>
      <c r="C381" s="29" t="s">
        <v>458</v>
      </c>
      <c r="D381" s="29" t="s">
        <v>601</v>
      </c>
      <c r="E381" s="31"/>
      <c r="F381" s="94"/>
      <c r="G381" s="31"/>
      <c r="H381" s="31"/>
      <c r="I381" s="31"/>
    </row>
    <row r="382" spans="2:9" ht="31.5" x14ac:dyDescent="0.25">
      <c r="B382" s="29" t="s">
        <v>462</v>
      </c>
      <c r="C382" s="29" t="s">
        <v>463</v>
      </c>
      <c r="D382" s="29" t="s">
        <v>601</v>
      </c>
      <c r="E382" s="31"/>
      <c r="F382" s="94"/>
      <c r="G382" s="31"/>
      <c r="H382" s="31"/>
      <c r="I382" s="31"/>
    </row>
    <row r="383" spans="2:9" ht="31.5" x14ac:dyDescent="0.25">
      <c r="B383" s="29" t="s">
        <v>464</v>
      </c>
      <c r="C383" s="29" t="s">
        <v>341</v>
      </c>
      <c r="D383" s="29" t="s">
        <v>601</v>
      </c>
      <c r="E383" s="31"/>
      <c r="F383" s="94"/>
      <c r="G383" s="31"/>
      <c r="H383" s="31"/>
      <c r="I383" s="31"/>
    </row>
    <row r="384" spans="2:9" ht="31.5" x14ac:dyDescent="0.25">
      <c r="B384" s="29" t="s">
        <v>465</v>
      </c>
      <c r="C384" s="29" t="s">
        <v>466</v>
      </c>
      <c r="D384" s="29" t="s">
        <v>601</v>
      </c>
      <c r="E384" s="31">
        <f t="shared" ref="E384" si="5">E385+E386</f>
        <v>0</v>
      </c>
      <c r="F384" s="94"/>
      <c r="G384" s="31"/>
      <c r="H384" s="31"/>
      <c r="I384" s="31"/>
    </row>
    <row r="385" spans="2:9" ht="31.5" x14ac:dyDescent="0.25">
      <c r="B385" s="29" t="s">
        <v>467</v>
      </c>
      <c r="C385" s="29" t="s">
        <v>231</v>
      </c>
      <c r="D385" s="29" t="s">
        <v>601</v>
      </c>
      <c r="E385" s="31"/>
      <c r="F385" s="94"/>
      <c r="G385" s="31"/>
      <c r="H385" s="31"/>
      <c r="I385" s="31"/>
    </row>
    <row r="386" spans="2:9" ht="31.5" x14ac:dyDescent="0.25">
      <c r="B386" s="29" t="s">
        <v>468</v>
      </c>
      <c r="C386" s="29" t="s">
        <v>232</v>
      </c>
      <c r="D386" s="29" t="s">
        <v>601</v>
      </c>
      <c r="E386" s="31"/>
      <c r="F386" s="94"/>
      <c r="G386" s="31"/>
      <c r="H386" s="31"/>
      <c r="I386" s="31"/>
    </row>
    <row r="387" spans="2:9" ht="47.25" x14ac:dyDescent="0.25">
      <c r="B387" s="33" t="s">
        <v>866</v>
      </c>
      <c r="C387" s="29" t="s">
        <v>867</v>
      </c>
      <c r="D387" s="29" t="s">
        <v>601</v>
      </c>
      <c r="E387" s="31">
        <f t="shared" ref="E387" si="6">E388+E389+E390</f>
        <v>0</v>
      </c>
      <c r="F387" s="94"/>
      <c r="G387" s="31"/>
      <c r="H387" s="31"/>
      <c r="I387" s="31"/>
    </row>
    <row r="388" spans="2:9" ht="31.5" x14ac:dyDescent="0.25">
      <c r="B388" s="29" t="s">
        <v>469</v>
      </c>
      <c r="C388" s="29" t="s">
        <v>221</v>
      </c>
      <c r="D388" s="29" t="s">
        <v>601</v>
      </c>
      <c r="E388" s="31"/>
      <c r="F388" s="94"/>
      <c r="G388" s="31"/>
      <c r="H388" s="31"/>
      <c r="I388" s="31"/>
    </row>
    <row r="389" spans="2:9" ht="31.5" x14ac:dyDescent="0.25">
      <c r="B389" s="29" t="s">
        <v>470</v>
      </c>
      <c r="C389" s="29" t="s">
        <v>222</v>
      </c>
      <c r="D389" s="29" t="s">
        <v>601</v>
      </c>
      <c r="E389" s="31"/>
      <c r="F389" s="94"/>
      <c r="G389" s="31"/>
      <c r="H389" s="31"/>
      <c r="I389" s="31"/>
    </row>
    <row r="390" spans="2:9" ht="47.25" x14ac:dyDescent="0.25">
      <c r="B390" s="29" t="s">
        <v>471</v>
      </c>
      <c r="C390" s="29" t="s">
        <v>223</v>
      </c>
      <c r="D390" s="29" t="s">
        <v>601</v>
      </c>
      <c r="E390" s="31"/>
      <c r="F390" s="94"/>
      <c r="G390" s="31"/>
      <c r="H390" s="31"/>
      <c r="I390" s="31"/>
    </row>
    <row r="391" spans="2:9" ht="31.5" x14ac:dyDescent="0.25">
      <c r="B391" s="33" t="s">
        <v>868</v>
      </c>
      <c r="C391" s="29" t="s">
        <v>472</v>
      </c>
      <c r="D391" s="29" t="s">
        <v>601</v>
      </c>
      <c r="E391" s="31"/>
      <c r="F391" s="94"/>
      <c r="G391" s="31"/>
      <c r="H391" s="31"/>
      <c r="I391" s="31"/>
    </row>
    <row r="392" spans="2:9" ht="31.5" x14ac:dyDescent="0.25">
      <c r="B392" s="32" t="s">
        <v>20</v>
      </c>
      <c r="C392" s="29" t="s">
        <v>473</v>
      </c>
      <c r="D392" s="29" t="s">
        <v>601</v>
      </c>
      <c r="E392" s="31">
        <f t="shared" ref="E392" si="7">E393+E406+E407</f>
        <v>6.07</v>
      </c>
      <c r="F392" s="94">
        <v>5.1190699999999998</v>
      </c>
      <c r="G392" s="31">
        <f>E392-F392</f>
        <v>0.9509300000000005</v>
      </c>
      <c r="H392" s="38">
        <f>G392/E392</f>
        <v>0.15666062602965411</v>
      </c>
      <c r="I392" s="31"/>
    </row>
    <row r="393" spans="2:9" ht="31.5" x14ac:dyDescent="0.25">
      <c r="B393" s="33" t="s">
        <v>869</v>
      </c>
      <c r="C393" s="29" t="s">
        <v>474</v>
      </c>
      <c r="D393" s="29" t="s">
        <v>601</v>
      </c>
      <c r="E393" s="31">
        <f>E394+E398+E399+E400+E401+E402+E403</f>
        <v>6.07</v>
      </c>
      <c r="F393" s="94">
        <v>5.1190699999999998</v>
      </c>
      <c r="G393" s="31">
        <f>E393-F393</f>
        <v>0.9509300000000005</v>
      </c>
      <c r="H393" s="38">
        <f>G393/E393</f>
        <v>0.15666062602965411</v>
      </c>
      <c r="I393" s="31"/>
    </row>
    <row r="394" spans="2:9" ht="31.5" x14ac:dyDescent="0.25">
      <c r="B394" s="29" t="s">
        <v>475</v>
      </c>
      <c r="C394" s="29" t="s">
        <v>476</v>
      </c>
      <c r="D394" s="29" t="s">
        <v>601</v>
      </c>
      <c r="E394" s="31">
        <f t="shared" ref="E394" si="8">E395+E396+E397</f>
        <v>0</v>
      </c>
      <c r="F394" s="94"/>
      <c r="G394" s="31"/>
      <c r="H394" s="31"/>
      <c r="I394" s="31"/>
    </row>
    <row r="395" spans="2:9" ht="31.5" x14ac:dyDescent="0.25">
      <c r="B395" s="29" t="s">
        <v>477</v>
      </c>
      <c r="C395" s="29" t="s">
        <v>221</v>
      </c>
      <c r="D395" s="29" t="s">
        <v>601</v>
      </c>
      <c r="E395" s="31"/>
      <c r="F395" s="94"/>
      <c r="G395" s="31"/>
      <c r="H395" s="31"/>
      <c r="I395" s="31"/>
    </row>
    <row r="396" spans="2:9" ht="31.5" x14ac:dyDescent="0.25">
      <c r="B396" s="29" t="s">
        <v>478</v>
      </c>
      <c r="C396" s="29" t="s">
        <v>222</v>
      </c>
      <c r="D396" s="29" t="s">
        <v>601</v>
      </c>
      <c r="E396" s="31"/>
      <c r="F396" s="94"/>
      <c r="G396" s="31"/>
      <c r="H396" s="31"/>
      <c r="I396" s="31"/>
    </row>
    <row r="397" spans="2:9" ht="47.25" x14ac:dyDescent="0.25">
      <c r="B397" s="29" t="s">
        <v>479</v>
      </c>
      <c r="C397" s="29" t="s">
        <v>223</v>
      </c>
      <c r="D397" s="29" t="s">
        <v>601</v>
      </c>
      <c r="E397" s="31"/>
      <c r="F397" s="94"/>
      <c r="G397" s="31"/>
      <c r="H397" s="31"/>
      <c r="I397" s="31"/>
    </row>
    <row r="398" spans="2:9" ht="31.5" x14ac:dyDescent="0.25">
      <c r="B398" s="29" t="s">
        <v>480</v>
      </c>
      <c r="C398" s="29" t="s">
        <v>331</v>
      </c>
      <c r="D398" s="29" t="s">
        <v>601</v>
      </c>
      <c r="E398" s="31"/>
      <c r="F398" s="94"/>
      <c r="G398" s="31"/>
      <c r="H398" s="31"/>
      <c r="I398" s="31"/>
    </row>
    <row r="399" spans="2:9" ht="31.5" x14ac:dyDescent="0.25">
      <c r="B399" s="29" t="s">
        <v>481</v>
      </c>
      <c r="C399" s="29" t="s">
        <v>333</v>
      </c>
      <c r="D399" s="29" t="s">
        <v>601</v>
      </c>
      <c r="E399" s="31">
        <v>6.07</v>
      </c>
      <c r="F399" s="94">
        <v>5.1190699999999998</v>
      </c>
      <c r="G399" s="31">
        <f>E399-F399</f>
        <v>0.9509300000000005</v>
      </c>
      <c r="H399" s="38">
        <f>G399/E399</f>
        <v>0.15666062602965411</v>
      </c>
      <c r="I399" s="31"/>
    </row>
    <row r="400" spans="2:9" ht="31.5" x14ac:dyDescent="0.25">
      <c r="B400" s="29" t="s">
        <v>482</v>
      </c>
      <c r="C400" s="29" t="s">
        <v>335</v>
      </c>
      <c r="D400" s="29" t="s">
        <v>601</v>
      </c>
      <c r="E400" s="31"/>
      <c r="F400" s="94"/>
      <c r="G400" s="31"/>
      <c r="H400" s="31"/>
      <c r="I400" s="31"/>
    </row>
    <row r="401" spans="2:9" ht="31.5" x14ac:dyDescent="0.25">
      <c r="B401" s="29" t="s">
        <v>483</v>
      </c>
      <c r="C401" s="29" t="s">
        <v>339</v>
      </c>
      <c r="D401" s="29" t="s">
        <v>601</v>
      </c>
      <c r="E401" s="31"/>
      <c r="F401" s="94"/>
      <c r="G401" s="31"/>
      <c r="H401" s="31"/>
      <c r="I401" s="31"/>
    </row>
    <row r="402" spans="2:9" ht="31.5" x14ac:dyDescent="0.25">
      <c r="B402" s="29" t="s">
        <v>484</v>
      </c>
      <c r="C402" s="29" t="s">
        <v>341</v>
      </c>
      <c r="D402" s="29" t="s">
        <v>601</v>
      </c>
      <c r="E402" s="31"/>
      <c r="F402" s="94"/>
      <c r="G402" s="31"/>
      <c r="H402" s="31"/>
      <c r="I402" s="31"/>
    </row>
    <row r="403" spans="2:9" ht="31.5" x14ac:dyDescent="0.25">
      <c r="B403" s="29" t="s">
        <v>485</v>
      </c>
      <c r="C403" s="29" t="s">
        <v>343</v>
      </c>
      <c r="D403" s="29" t="s">
        <v>601</v>
      </c>
      <c r="E403" s="31">
        <f t="shared" ref="E403" si="9">E404+E405</f>
        <v>0</v>
      </c>
      <c r="F403" s="94"/>
      <c r="G403" s="31"/>
      <c r="H403" s="31"/>
      <c r="I403" s="31"/>
    </row>
    <row r="404" spans="2:9" ht="31.5" x14ac:dyDescent="0.25">
      <c r="B404" s="29" t="s">
        <v>486</v>
      </c>
      <c r="C404" s="29" t="s">
        <v>231</v>
      </c>
      <c r="D404" s="29" t="s">
        <v>601</v>
      </c>
      <c r="E404" s="31"/>
      <c r="F404" s="94"/>
      <c r="G404" s="31"/>
      <c r="H404" s="31"/>
      <c r="I404" s="31"/>
    </row>
    <row r="405" spans="2:9" ht="31.5" x14ac:dyDescent="0.25">
      <c r="B405" s="29" t="s">
        <v>487</v>
      </c>
      <c r="C405" s="29" t="s">
        <v>232</v>
      </c>
      <c r="D405" s="29" t="s">
        <v>601</v>
      </c>
      <c r="E405" s="31"/>
      <c r="F405" s="94"/>
      <c r="G405" s="31"/>
      <c r="H405" s="31"/>
      <c r="I405" s="31"/>
    </row>
    <row r="406" spans="2:9" ht="31.5" x14ac:dyDescent="0.25">
      <c r="B406" s="33" t="s">
        <v>870</v>
      </c>
      <c r="C406" s="29" t="s">
        <v>488</v>
      </c>
      <c r="D406" s="29" t="s">
        <v>601</v>
      </c>
      <c r="E406" s="31"/>
      <c r="F406" s="94"/>
      <c r="G406" s="31"/>
      <c r="H406" s="31"/>
      <c r="I406" s="31"/>
    </row>
    <row r="407" spans="2:9" ht="31.5" x14ac:dyDescent="0.25">
      <c r="B407" s="33" t="s">
        <v>871</v>
      </c>
      <c r="C407" s="29" t="s">
        <v>489</v>
      </c>
      <c r="D407" s="29" t="s">
        <v>601</v>
      </c>
      <c r="E407" s="31">
        <f t="shared" ref="E407" si="10">E408+E412+E413+E414+E415+E416+E417</f>
        <v>0</v>
      </c>
      <c r="F407" s="94"/>
      <c r="G407" s="31"/>
      <c r="H407" s="31"/>
      <c r="I407" s="31"/>
    </row>
    <row r="408" spans="2:9" ht="31.5" x14ac:dyDescent="0.25">
      <c r="B408" s="29" t="s">
        <v>490</v>
      </c>
      <c r="C408" s="29" t="s">
        <v>476</v>
      </c>
      <c r="D408" s="29" t="s">
        <v>601</v>
      </c>
      <c r="E408" s="31">
        <f t="shared" ref="E408" si="11">E409+E410+E411</f>
        <v>0</v>
      </c>
      <c r="F408" s="94"/>
      <c r="G408" s="31"/>
      <c r="H408" s="31"/>
      <c r="I408" s="31"/>
    </row>
    <row r="409" spans="2:9" ht="31.5" x14ac:dyDescent="0.25">
      <c r="B409" s="29" t="s">
        <v>491</v>
      </c>
      <c r="C409" s="29" t="s">
        <v>221</v>
      </c>
      <c r="D409" s="29" t="s">
        <v>601</v>
      </c>
      <c r="E409" s="31"/>
      <c r="F409" s="94"/>
      <c r="G409" s="31"/>
      <c r="H409" s="31"/>
      <c r="I409" s="31"/>
    </row>
    <row r="410" spans="2:9" ht="31.5" x14ac:dyDescent="0.25">
      <c r="B410" s="29" t="s">
        <v>492</v>
      </c>
      <c r="C410" s="29" t="s">
        <v>222</v>
      </c>
      <c r="D410" s="29" t="s">
        <v>601</v>
      </c>
      <c r="E410" s="31"/>
      <c r="F410" s="94"/>
      <c r="G410" s="31"/>
      <c r="H410" s="31"/>
      <c r="I410" s="31"/>
    </row>
    <row r="411" spans="2:9" ht="47.25" x14ac:dyDescent="0.25">
      <c r="B411" s="29" t="s">
        <v>493</v>
      </c>
      <c r="C411" s="29" t="s">
        <v>223</v>
      </c>
      <c r="D411" s="29" t="s">
        <v>601</v>
      </c>
      <c r="E411" s="31"/>
      <c r="F411" s="94"/>
      <c r="G411" s="31"/>
      <c r="H411" s="31"/>
      <c r="I411" s="31"/>
    </row>
    <row r="412" spans="2:9" ht="31.5" x14ac:dyDescent="0.25">
      <c r="B412" s="29" t="s">
        <v>494</v>
      </c>
      <c r="C412" s="29" t="s">
        <v>331</v>
      </c>
      <c r="D412" s="29" t="s">
        <v>601</v>
      </c>
      <c r="E412" s="31"/>
      <c r="F412" s="94"/>
      <c r="G412" s="31"/>
      <c r="H412" s="31"/>
      <c r="I412" s="31"/>
    </row>
    <row r="413" spans="2:9" ht="31.5" x14ac:dyDescent="0.25">
      <c r="B413" s="29" t="s">
        <v>495</v>
      </c>
      <c r="C413" s="29" t="s">
        <v>333</v>
      </c>
      <c r="D413" s="29" t="s">
        <v>601</v>
      </c>
      <c r="E413" s="31"/>
      <c r="F413" s="94"/>
      <c r="G413" s="31"/>
      <c r="H413" s="31"/>
      <c r="I413" s="31"/>
    </row>
    <row r="414" spans="2:9" ht="31.5" x14ac:dyDescent="0.25">
      <c r="B414" s="29" t="s">
        <v>496</v>
      </c>
      <c r="C414" s="29" t="s">
        <v>335</v>
      </c>
      <c r="D414" s="29" t="s">
        <v>601</v>
      </c>
      <c r="E414" s="31"/>
      <c r="F414" s="94"/>
      <c r="G414" s="31"/>
      <c r="H414" s="31"/>
      <c r="I414" s="31"/>
    </row>
    <row r="415" spans="2:9" ht="31.5" x14ac:dyDescent="0.25">
      <c r="B415" s="29" t="s">
        <v>497</v>
      </c>
      <c r="C415" s="29" t="s">
        <v>339</v>
      </c>
      <c r="D415" s="29" t="s">
        <v>601</v>
      </c>
      <c r="E415" s="31"/>
      <c r="F415" s="94"/>
      <c r="G415" s="31"/>
      <c r="H415" s="31"/>
      <c r="I415" s="31"/>
    </row>
    <row r="416" spans="2:9" ht="31.5" x14ac:dyDescent="0.25">
      <c r="B416" s="29" t="s">
        <v>498</v>
      </c>
      <c r="C416" s="29" t="s">
        <v>341</v>
      </c>
      <c r="D416" s="29" t="s">
        <v>601</v>
      </c>
      <c r="E416" s="31"/>
      <c r="F416" s="94"/>
      <c r="G416" s="31"/>
      <c r="H416" s="31"/>
      <c r="I416" s="31"/>
    </row>
    <row r="417" spans="2:9" ht="31.5" x14ac:dyDescent="0.25">
      <c r="B417" s="29" t="s">
        <v>499</v>
      </c>
      <c r="C417" s="29" t="s">
        <v>343</v>
      </c>
      <c r="D417" s="29" t="s">
        <v>601</v>
      </c>
      <c r="E417" s="31">
        <f t="shared" ref="E417" si="12">E418+E419</f>
        <v>0</v>
      </c>
      <c r="F417" s="94"/>
      <c r="G417" s="31"/>
      <c r="H417" s="31"/>
      <c r="I417" s="31"/>
    </row>
    <row r="418" spans="2:9" ht="31.5" x14ac:dyDescent="0.25">
      <c r="B418" s="29" t="s">
        <v>500</v>
      </c>
      <c r="C418" s="29" t="s">
        <v>231</v>
      </c>
      <c r="D418" s="29" t="s">
        <v>601</v>
      </c>
      <c r="E418" s="31"/>
      <c r="F418" s="94"/>
      <c r="G418" s="31"/>
      <c r="H418" s="31"/>
      <c r="I418" s="31"/>
    </row>
    <row r="419" spans="2:9" ht="31.5" x14ac:dyDescent="0.25">
      <c r="B419" s="29" t="s">
        <v>501</v>
      </c>
      <c r="C419" s="29" t="s">
        <v>232</v>
      </c>
      <c r="D419" s="29" t="s">
        <v>601</v>
      </c>
      <c r="E419" s="31"/>
      <c r="F419" s="94"/>
      <c r="G419" s="31"/>
      <c r="H419" s="31"/>
      <c r="I419" s="31"/>
    </row>
    <row r="420" spans="2:9" ht="31.5" x14ac:dyDescent="0.25">
      <c r="B420" s="32" t="s">
        <v>872</v>
      </c>
      <c r="C420" s="29" t="s">
        <v>502</v>
      </c>
      <c r="D420" s="29" t="s">
        <v>601</v>
      </c>
      <c r="E420" s="31"/>
      <c r="F420" s="94"/>
      <c r="G420" s="31"/>
      <c r="H420" s="31"/>
      <c r="I420" s="31"/>
    </row>
    <row r="421" spans="2:9" ht="31.5" x14ac:dyDescent="0.25">
      <c r="B421" s="32" t="s">
        <v>873</v>
      </c>
      <c r="C421" s="29" t="s">
        <v>503</v>
      </c>
      <c r="D421" s="29" t="s">
        <v>601</v>
      </c>
      <c r="E421" s="31">
        <f t="shared" ref="E421" si="13">E422+E423</f>
        <v>0</v>
      </c>
      <c r="F421" s="94"/>
      <c r="G421" s="31">
        <f>E421-F421</f>
        <v>0</v>
      </c>
      <c r="H421" s="38"/>
      <c r="I421" s="31"/>
    </row>
    <row r="422" spans="2:9" ht="31.5" x14ac:dyDescent="0.25">
      <c r="B422" s="33" t="s">
        <v>874</v>
      </c>
      <c r="C422" s="29" t="s">
        <v>504</v>
      </c>
      <c r="D422" s="29" t="s">
        <v>601</v>
      </c>
      <c r="E422" s="31"/>
      <c r="F422" s="94"/>
      <c r="G422" s="31"/>
      <c r="H422" s="31"/>
      <c r="I422" s="31"/>
    </row>
    <row r="423" spans="2:9" ht="31.5" x14ac:dyDescent="0.25">
      <c r="B423" s="33" t="s">
        <v>875</v>
      </c>
      <c r="C423" s="29" t="s">
        <v>505</v>
      </c>
      <c r="D423" s="29" t="s">
        <v>601</v>
      </c>
      <c r="E423" s="31">
        <v>0</v>
      </c>
      <c r="F423" s="94"/>
      <c r="G423" s="31"/>
      <c r="H423" s="31"/>
      <c r="I423" s="31"/>
    </row>
    <row r="424" spans="2:9" ht="31.5" x14ac:dyDescent="0.25">
      <c r="B424" s="29" t="s">
        <v>234</v>
      </c>
      <c r="C424" s="29" t="s">
        <v>506</v>
      </c>
      <c r="D424" s="29" t="s">
        <v>601</v>
      </c>
      <c r="E424" s="31">
        <f t="shared" ref="E424" si="14">E425+E426+E427+E428+E429+E434+E435</f>
        <v>0</v>
      </c>
      <c r="F424" s="94"/>
      <c r="G424" s="31"/>
      <c r="H424" s="31"/>
      <c r="I424" s="31"/>
    </row>
    <row r="425" spans="2:9" ht="31.5" x14ac:dyDescent="0.25">
      <c r="B425" s="32" t="s">
        <v>876</v>
      </c>
      <c r="C425" s="29" t="s">
        <v>507</v>
      </c>
      <c r="D425" s="29" t="s">
        <v>601</v>
      </c>
      <c r="E425" s="31"/>
      <c r="F425" s="94"/>
      <c r="G425" s="31"/>
      <c r="H425" s="31"/>
      <c r="I425" s="31"/>
    </row>
    <row r="426" spans="2:9" ht="31.5" x14ac:dyDescent="0.25">
      <c r="B426" s="32" t="s">
        <v>877</v>
      </c>
      <c r="C426" s="29" t="s">
        <v>508</v>
      </c>
      <c r="D426" s="29" t="s">
        <v>601</v>
      </c>
      <c r="E426" s="31"/>
      <c r="F426" s="94"/>
      <c r="G426" s="31"/>
      <c r="H426" s="31"/>
      <c r="I426" s="31"/>
    </row>
    <row r="427" spans="2:9" ht="31.5" x14ac:dyDescent="0.25">
      <c r="B427" s="32" t="s">
        <v>878</v>
      </c>
      <c r="C427" s="29" t="s">
        <v>879</v>
      </c>
      <c r="D427" s="29" t="s">
        <v>601</v>
      </c>
      <c r="E427" s="31"/>
      <c r="F427" s="94"/>
      <c r="G427" s="31"/>
      <c r="H427" s="31"/>
      <c r="I427" s="31"/>
    </row>
    <row r="428" spans="2:9" ht="31.5" x14ac:dyDescent="0.25">
      <c r="B428" s="32" t="s">
        <v>880</v>
      </c>
      <c r="C428" s="29" t="s">
        <v>509</v>
      </c>
      <c r="D428" s="29" t="s">
        <v>601</v>
      </c>
      <c r="E428" s="31"/>
      <c r="F428" s="94"/>
      <c r="G428" s="31"/>
      <c r="H428" s="31"/>
      <c r="I428" s="31"/>
    </row>
    <row r="429" spans="2:9" ht="31.5" x14ac:dyDescent="0.25">
      <c r="B429" s="32" t="s">
        <v>881</v>
      </c>
      <c r="C429" s="29" t="s">
        <v>510</v>
      </c>
      <c r="D429" s="29" t="s">
        <v>601</v>
      </c>
      <c r="E429" s="31">
        <f t="shared" ref="E429" si="15">E430+E432</f>
        <v>0</v>
      </c>
      <c r="F429" s="94"/>
      <c r="G429" s="31"/>
      <c r="H429" s="31"/>
      <c r="I429" s="31"/>
    </row>
    <row r="430" spans="2:9" ht="31.5" x14ac:dyDescent="0.25">
      <c r="B430" s="33" t="s">
        <v>882</v>
      </c>
      <c r="C430" s="29" t="s">
        <v>511</v>
      </c>
      <c r="D430" s="29" t="s">
        <v>601</v>
      </c>
      <c r="E430" s="31">
        <f t="shared" ref="E430" si="16">E431</f>
        <v>0</v>
      </c>
      <c r="F430" s="94"/>
      <c r="G430" s="31"/>
      <c r="H430" s="31"/>
      <c r="I430" s="31"/>
    </row>
    <row r="431" spans="2:9" ht="31.5" x14ac:dyDescent="0.25">
      <c r="B431" s="29" t="s">
        <v>512</v>
      </c>
      <c r="C431" s="29" t="s">
        <v>513</v>
      </c>
      <c r="D431" s="29" t="s">
        <v>601</v>
      </c>
      <c r="E431" s="31"/>
      <c r="F431" s="94"/>
      <c r="G431" s="31"/>
      <c r="H431" s="31"/>
      <c r="I431" s="31"/>
    </row>
    <row r="432" spans="2:9" ht="31.5" x14ac:dyDescent="0.25">
      <c r="B432" s="33" t="s">
        <v>883</v>
      </c>
      <c r="C432" s="29" t="s">
        <v>514</v>
      </c>
      <c r="D432" s="29" t="s">
        <v>601</v>
      </c>
      <c r="E432" s="31">
        <f t="shared" ref="E432" si="17">E433</f>
        <v>0</v>
      </c>
      <c r="F432" s="94"/>
      <c r="G432" s="31"/>
      <c r="H432" s="31"/>
      <c r="I432" s="31"/>
    </row>
    <row r="433" spans="2:9" ht="47.25" x14ac:dyDescent="0.25">
      <c r="B433" s="29" t="s">
        <v>515</v>
      </c>
      <c r="C433" s="29" t="s">
        <v>516</v>
      </c>
      <c r="D433" s="29" t="s">
        <v>601</v>
      </c>
      <c r="E433" s="31"/>
      <c r="F433" s="94"/>
      <c r="G433" s="31"/>
      <c r="H433" s="31"/>
      <c r="I433" s="31"/>
    </row>
    <row r="434" spans="2:9" ht="31.5" x14ac:dyDescent="0.25">
      <c r="B434" s="32" t="s">
        <v>884</v>
      </c>
      <c r="C434" s="29" t="s">
        <v>517</v>
      </c>
      <c r="D434" s="29" t="s">
        <v>601</v>
      </c>
      <c r="E434" s="31"/>
      <c r="F434" s="94"/>
      <c r="G434" s="31"/>
      <c r="H434" s="31"/>
      <c r="I434" s="31"/>
    </row>
    <row r="435" spans="2:9" ht="31.5" x14ac:dyDescent="0.25">
      <c r="B435" s="32" t="s">
        <v>885</v>
      </c>
      <c r="C435" s="29" t="s">
        <v>518</v>
      </c>
      <c r="D435" s="29" t="s">
        <v>601</v>
      </c>
      <c r="E435" s="31"/>
      <c r="F435" s="94"/>
      <c r="G435" s="31"/>
      <c r="H435" s="31"/>
      <c r="I435" s="31"/>
    </row>
    <row r="436" spans="2:9" x14ac:dyDescent="0.25">
      <c r="B436" s="29" t="s">
        <v>275</v>
      </c>
      <c r="C436" s="29" t="s">
        <v>271</v>
      </c>
      <c r="D436" s="29" t="s">
        <v>320</v>
      </c>
      <c r="E436" s="31">
        <f t="shared" ref="E436" si="18">E437+E441</f>
        <v>0</v>
      </c>
      <c r="F436" s="94"/>
      <c r="G436" s="31"/>
      <c r="H436" s="31"/>
      <c r="I436" s="31"/>
    </row>
    <row r="437" spans="2:9" ht="63" x14ac:dyDescent="0.25">
      <c r="B437" s="29" t="s">
        <v>519</v>
      </c>
      <c r="C437" s="29" t="s">
        <v>520</v>
      </c>
      <c r="D437" s="29" t="s">
        <v>601</v>
      </c>
      <c r="E437" s="31">
        <f t="shared" ref="E437" si="19">E438+E439+E440</f>
        <v>0</v>
      </c>
      <c r="F437" s="94"/>
      <c r="G437" s="31"/>
      <c r="H437" s="31"/>
      <c r="I437" s="31"/>
    </row>
    <row r="438" spans="2:9" ht="31.5" x14ac:dyDescent="0.25">
      <c r="B438" s="33" t="s">
        <v>886</v>
      </c>
      <c r="C438" s="29" t="s">
        <v>521</v>
      </c>
      <c r="D438" s="29" t="s">
        <v>601</v>
      </c>
      <c r="E438" s="31"/>
      <c r="F438" s="94"/>
      <c r="G438" s="31"/>
      <c r="H438" s="31"/>
      <c r="I438" s="31"/>
    </row>
    <row r="439" spans="2:9" ht="31.5" x14ac:dyDescent="0.25">
      <c r="B439" s="33" t="s">
        <v>887</v>
      </c>
      <c r="C439" s="29" t="s">
        <v>522</v>
      </c>
      <c r="D439" s="29" t="s">
        <v>601</v>
      </c>
      <c r="E439" s="31"/>
      <c r="F439" s="94"/>
      <c r="G439" s="31"/>
      <c r="H439" s="31"/>
      <c r="I439" s="31"/>
    </row>
    <row r="440" spans="2:9" ht="31.5" x14ac:dyDescent="0.25">
      <c r="B440" s="33" t="s">
        <v>889</v>
      </c>
      <c r="C440" s="29" t="s">
        <v>523</v>
      </c>
      <c r="D440" s="29" t="s">
        <v>601</v>
      </c>
      <c r="E440" s="31"/>
      <c r="F440" s="94"/>
      <c r="G440" s="31"/>
      <c r="H440" s="31"/>
      <c r="I440" s="31"/>
    </row>
    <row r="441" spans="2:9" ht="47.25" x14ac:dyDescent="0.25">
      <c r="B441" s="32" t="s">
        <v>890</v>
      </c>
      <c r="C441" s="29" t="s">
        <v>524</v>
      </c>
      <c r="D441" s="29" t="s">
        <v>320</v>
      </c>
      <c r="E441" s="31">
        <f t="shared" ref="E441" si="20">E442+E443+E444</f>
        <v>0</v>
      </c>
      <c r="F441" s="94"/>
      <c r="G441" s="31"/>
      <c r="H441" s="31"/>
      <c r="I441" s="31"/>
    </row>
    <row r="442" spans="2:9" ht="31.5" x14ac:dyDescent="0.25">
      <c r="B442" s="33" t="s">
        <v>891</v>
      </c>
      <c r="C442" s="29" t="s">
        <v>525</v>
      </c>
      <c r="D442" s="29" t="s">
        <v>601</v>
      </c>
      <c r="E442" s="31"/>
      <c r="F442" s="94"/>
      <c r="G442" s="31"/>
      <c r="H442" s="31"/>
      <c r="I442" s="31"/>
    </row>
    <row r="443" spans="2:9" ht="31.5" x14ac:dyDescent="0.25">
      <c r="B443" s="33" t="s">
        <v>892</v>
      </c>
      <c r="C443" s="29" t="s">
        <v>526</v>
      </c>
      <c r="D443" s="29" t="s">
        <v>601</v>
      </c>
      <c r="E443" s="31"/>
      <c r="F443" s="94"/>
      <c r="G443" s="31"/>
      <c r="H443" s="31"/>
      <c r="I443" s="31"/>
    </row>
    <row r="444" spans="2:9" ht="31.5" x14ac:dyDescent="0.25">
      <c r="B444" s="33" t="s">
        <v>893</v>
      </c>
      <c r="C444" s="29" t="s">
        <v>527</v>
      </c>
      <c r="D444" s="29" t="s">
        <v>601</v>
      </c>
      <c r="E444" s="31"/>
      <c r="F444" s="94"/>
      <c r="G444" s="31"/>
      <c r="H444" s="31"/>
      <c r="I444" s="31"/>
    </row>
    <row r="445" spans="2:9" s="37" customFormat="1" ht="31.5" x14ac:dyDescent="0.25">
      <c r="B445" s="34" t="s">
        <v>528</v>
      </c>
      <c r="C445" s="35" t="s">
        <v>529</v>
      </c>
      <c r="D445" s="35" t="s">
        <v>219</v>
      </c>
      <c r="E445" s="36"/>
      <c r="F445" s="94"/>
      <c r="G445" s="36"/>
      <c r="H445" s="36"/>
      <c r="I445" s="36"/>
    </row>
    <row r="446" spans="2:9" ht="31.5" x14ac:dyDescent="0.25">
      <c r="B446" s="33" t="s">
        <v>195</v>
      </c>
      <c r="C446" s="29" t="s">
        <v>530</v>
      </c>
      <c r="D446" s="29" t="s">
        <v>219</v>
      </c>
      <c r="E446" s="31"/>
      <c r="F446" s="94"/>
      <c r="G446" s="31"/>
      <c r="H446" s="31"/>
      <c r="I446" s="31"/>
    </row>
    <row r="447" spans="2:9" ht="31.5" x14ac:dyDescent="0.25">
      <c r="B447" s="33" t="s">
        <v>196</v>
      </c>
      <c r="C447" s="29" t="s">
        <v>531</v>
      </c>
      <c r="D447" s="29" t="s">
        <v>219</v>
      </c>
      <c r="E447" s="31"/>
      <c r="F447" s="94"/>
      <c r="G447" s="31"/>
      <c r="H447" s="31"/>
      <c r="I447" s="31"/>
    </row>
    <row r="448" spans="2:9" ht="31.5" x14ac:dyDescent="0.25">
      <c r="B448" s="33" t="s">
        <v>705</v>
      </c>
      <c r="C448" s="29" t="s">
        <v>303</v>
      </c>
      <c r="D448" s="29" t="s">
        <v>219</v>
      </c>
      <c r="E448" s="31"/>
      <c r="F448" s="94"/>
      <c r="G448" s="31"/>
      <c r="H448" s="31"/>
      <c r="I448" s="31"/>
    </row>
    <row r="449" spans="2:9" ht="31.5" x14ac:dyDescent="0.25">
      <c r="B449" s="33" t="s">
        <v>706</v>
      </c>
      <c r="C449" s="29" t="s">
        <v>532</v>
      </c>
      <c r="D449" s="29" t="s">
        <v>219</v>
      </c>
      <c r="E449" s="31"/>
      <c r="F449" s="94"/>
      <c r="G449" s="31"/>
      <c r="H449" s="31"/>
      <c r="I449" s="31"/>
    </row>
    <row r="450" spans="2:9" x14ac:dyDescent="0.25">
      <c r="B450" s="33" t="s">
        <v>533</v>
      </c>
      <c r="C450" s="29" t="s">
        <v>271</v>
      </c>
      <c r="D450" s="29" t="s">
        <v>320</v>
      </c>
      <c r="E450" s="31"/>
      <c r="F450" s="94"/>
      <c r="G450" s="31"/>
      <c r="H450" s="31"/>
      <c r="I450" s="31"/>
    </row>
    <row r="451" spans="2:9" ht="47.25" x14ac:dyDescent="0.25">
      <c r="B451" s="33" t="s">
        <v>197</v>
      </c>
      <c r="C451" s="29" t="s">
        <v>707</v>
      </c>
      <c r="D451" s="29" t="s">
        <v>219</v>
      </c>
      <c r="E451" s="31"/>
      <c r="F451" s="94"/>
      <c r="G451" s="31"/>
      <c r="H451" s="31"/>
      <c r="I451" s="31"/>
    </row>
    <row r="452" spans="2:9" ht="31.5" x14ac:dyDescent="0.25">
      <c r="B452" s="33" t="s">
        <v>198</v>
      </c>
      <c r="C452" s="29" t="s">
        <v>534</v>
      </c>
      <c r="D452" s="29" t="s">
        <v>219</v>
      </c>
      <c r="E452" s="31"/>
      <c r="F452" s="94"/>
      <c r="G452" s="31"/>
      <c r="H452" s="31"/>
      <c r="I452" s="31"/>
    </row>
    <row r="453" spans="2:9" ht="31.5" x14ac:dyDescent="0.25">
      <c r="B453" s="33" t="s">
        <v>708</v>
      </c>
      <c r="C453" s="29" t="s">
        <v>535</v>
      </c>
      <c r="D453" s="29" t="s">
        <v>219</v>
      </c>
      <c r="E453" s="31"/>
      <c r="F453" s="94"/>
      <c r="G453" s="31"/>
      <c r="H453" s="31"/>
      <c r="I453" s="31"/>
    </row>
    <row r="454" spans="2:9" ht="31.5" x14ac:dyDescent="0.25">
      <c r="B454" s="33" t="s">
        <v>709</v>
      </c>
      <c r="C454" s="29" t="s">
        <v>536</v>
      </c>
      <c r="D454" s="29" t="s">
        <v>219</v>
      </c>
      <c r="E454" s="31"/>
      <c r="F454" s="94"/>
      <c r="G454" s="31"/>
      <c r="H454" s="31"/>
      <c r="I454" s="31"/>
    </row>
    <row r="455" spans="2:9" ht="31.5" x14ac:dyDescent="0.25">
      <c r="B455" s="33" t="s">
        <v>710</v>
      </c>
      <c r="C455" s="29" t="s">
        <v>537</v>
      </c>
      <c r="D455" s="29" t="s">
        <v>219</v>
      </c>
      <c r="E455" s="31"/>
      <c r="F455" s="94"/>
      <c r="G455" s="31"/>
      <c r="H455" s="31"/>
      <c r="I455" s="31"/>
    </row>
    <row r="456" spans="2:9" ht="63" x14ac:dyDescent="0.25">
      <c r="B456" s="33" t="s">
        <v>711</v>
      </c>
      <c r="C456" s="29" t="s">
        <v>712</v>
      </c>
      <c r="D456" s="29" t="s">
        <v>320</v>
      </c>
      <c r="E456" s="31"/>
      <c r="F456" s="94"/>
      <c r="G456" s="31"/>
      <c r="H456" s="31"/>
      <c r="I456" s="31"/>
    </row>
    <row r="457" spans="2:9" x14ac:dyDescent="0.25">
      <c r="B457" s="66" t="s">
        <v>538</v>
      </c>
      <c r="C457" s="67"/>
      <c r="D457" s="67"/>
      <c r="E457" s="67"/>
      <c r="F457" s="67"/>
      <c r="G457" s="67"/>
      <c r="H457" s="67"/>
      <c r="I457" s="68"/>
    </row>
    <row r="458" spans="2:9" ht="31.5" x14ac:dyDescent="0.25">
      <c r="B458" s="33" t="s">
        <v>394</v>
      </c>
      <c r="C458" s="29" t="s">
        <v>539</v>
      </c>
      <c r="D458" s="29" t="s">
        <v>219</v>
      </c>
      <c r="E458" s="31"/>
      <c r="F458" s="94"/>
      <c r="G458" s="31"/>
      <c r="H458" s="31"/>
      <c r="I458" s="31"/>
    </row>
    <row r="459" spans="2:9" ht="31.5" x14ac:dyDescent="0.25">
      <c r="B459" s="33" t="s">
        <v>199</v>
      </c>
      <c r="C459" s="29" t="s">
        <v>220</v>
      </c>
      <c r="D459" s="29" t="s">
        <v>219</v>
      </c>
      <c r="E459" s="31"/>
      <c r="F459" s="94"/>
      <c r="G459" s="31"/>
      <c r="H459" s="31"/>
      <c r="I459" s="31"/>
    </row>
    <row r="460" spans="2:9" ht="31.5" x14ac:dyDescent="0.25">
      <c r="B460" s="33" t="s">
        <v>713</v>
      </c>
      <c r="C460" s="29" t="s">
        <v>221</v>
      </c>
      <c r="D460" s="29" t="s">
        <v>219</v>
      </c>
      <c r="E460" s="31"/>
      <c r="F460" s="94"/>
      <c r="G460" s="31"/>
      <c r="H460" s="31"/>
      <c r="I460" s="31"/>
    </row>
    <row r="461" spans="2:9" ht="31.5" x14ac:dyDescent="0.25">
      <c r="B461" s="33" t="s">
        <v>714</v>
      </c>
      <c r="C461" s="29" t="s">
        <v>222</v>
      </c>
      <c r="D461" s="29" t="s">
        <v>219</v>
      </c>
      <c r="E461" s="31"/>
      <c r="F461" s="94"/>
      <c r="G461" s="31"/>
      <c r="H461" s="31"/>
      <c r="I461" s="31"/>
    </row>
    <row r="462" spans="2:9" ht="47.25" x14ac:dyDescent="0.25">
      <c r="B462" s="33" t="s">
        <v>715</v>
      </c>
      <c r="C462" s="29" t="s">
        <v>223</v>
      </c>
      <c r="D462" s="29" t="s">
        <v>219</v>
      </c>
      <c r="E462" s="31"/>
      <c r="F462" s="94"/>
      <c r="G462" s="31"/>
      <c r="H462" s="31"/>
      <c r="I462" s="31"/>
    </row>
    <row r="463" spans="2:9" ht="31.5" x14ac:dyDescent="0.25">
      <c r="B463" s="33" t="s">
        <v>200</v>
      </c>
      <c r="C463" s="29" t="s">
        <v>224</v>
      </c>
      <c r="D463" s="29" t="s">
        <v>219</v>
      </c>
      <c r="E463" s="31"/>
      <c r="F463" s="94"/>
      <c r="G463" s="31"/>
      <c r="H463" s="31"/>
      <c r="I463" s="31"/>
    </row>
    <row r="464" spans="2:9" ht="31.5" x14ac:dyDescent="0.25">
      <c r="B464" s="33" t="s">
        <v>716</v>
      </c>
      <c r="C464" s="29" t="s">
        <v>225</v>
      </c>
      <c r="D464" s="29" t="s">
        <v>219</v>
      </c>
      <c r="E464" s="31"/>
      <c r="F464" s="94"/>
      <c r="G464" s="31"/>
      <c r="H464" s="31"/>
      <c r="I464" s="31"/>
    </row>
    <row r="465" spans="2:9" ht="31.5" x14ac:dyDescent="0.25">
      <c r="B465" s="33" t="s">
        <v>717</v>
      </c>
      <c r="C465" s="29" t="s">
        <v>226</v>
      </c>
      <c r="D465" s="29" t="s">
        <v>219</v>
      </c>
      <c r="E465" s="31"/>
      <c r="F465" s="94"/>
      <c r="G465" s="31"/>
      <c r="H465" s="31"/>
      <c r="I465" s="31"/>
    </row>
    <row r="466" spans="2:9" ht="31.5" x14ac:dyDescent="0.25">
      <c r="B466" s="33" t="s">
        <v>718</v>
      </c>
      <c r="C466" s="29" t="s">
        <v>227</v>
      </c>
      <c r="D466" s="29" t="s">
        <v>219</v>
      </c>
      <c r="E466" s="31"/>
      <c r="F466" s="94"/>
      <c r="G466" s="31"/>
      <c r="H466" s="31"/>
      <c r="I466" s="31"/>
    </row>
    <row r="467" spans="2:9" ht="31.5" x14ac:dyDescent="0.25">
      <c r="B467" s="33" t="s">
        <v>719</v>
      </c>
      <c r="C467" s="29" t="s">
        <v>228</v>
      </c>
      <c r="D467" s="29" t="s">
        <v>219</v>
      </c>
      <c r="E467" s="31"/>
      <c r="F467" s="94"/>
      <c r="G467" s="31"/>
      <c r="H467" s="31"/>
      <c r="I467" s="31"/>
    </row>
    <row r="468" spans="2:9" ht="31.5" x14ac:dyDescent="0.25">
      <c r="B468" s="33" t="s">
        <v>720</v>
      </c>
      <c r="C468" s="29" t="s">
        <v>229</v>
      </c>
      <c r="D468" s="29" t="s">
        <v>219</v>
      </c>
      <c r="E468" s="31"/>
      <c r="F468" s="94"/>
      <c r="G468" s="31"/>
      <c r="H468" s="31"/>
      <c r="I468" s="31"/>
    </row>
    <row r="469" spans="2:9" ht="31.5" x14ac:dyDescent="0.25">
      <c r="B469" s="33" t="s">
        <v>721</v>
      </c>
      <c r="C469" s="29" t="s">
        <v>230</v>
      </c>
      <c r="D469" s="29" t="s">
        <v>219</v>
      </c>
      <c r="E469" s="31"/>
      <c r="F469" s="94"/>
      <c r="G469" s="31"/>
      <c r="H469" s="31"/>
      <c r="I469" s="31"/>
    </row>
    <row r="470" spans="2:9" ht="31.5" x14ac:dyDescent="0.25">
      <c r="B470" s="33" t="s">
        <v>722</v>
      </c>
      <c r="C470" s="29" t="s">
        <v>231</v>
      </c>
      <c r="D470" s="29" t="s">
        <v>219</v>
      </c>
      <c r="E470" s="31"/>
      <c r="F470" s="94"/>
      <c r="G470" s="31"/>
      <c r="H470" s="31"/>
      <c r="I470" s="31"/>
    </row>
    <row r="471" spans="2:9" ht="31.5" x14ac:dyDescent="0.25">
      <c r="B471" s="33" t="s">
        <v>723</v>
      </c>
      <c r="C471" s="29" t="s">
        <v>232</v>
      </c>
      <c r="D471" s="29" t="s">
        <v>219</v>
      </c>
      <c r="E471" s="31"/>
      <c r="F471" s="94"/>
      <c r="G471" s="31"/>
      <c r="H471" s="31"/>
      <c r="I471" s="31"/>
    </row>
    <row r="472" spans="2:9" ht="44.25" customHeight="1" x14ac:dyDescent="0.25">
      <c r="B472" s="33" t="s">
        <v>724</v>
      </c>
      <c r="C472" s="29" t="s">
        <v>540</v>
      </c>
      <c r="D472" s="29" t="s">
        <v>219</v>
      </c>
      <c r="E472" s="31"/>
      <c r="F472" s="94"/>
      <c r="G472" s="31"/>
      <c r="H472" s="31"/>
      <c r="I472" s="31"/>
    </row>
    <row r="473" spans="2:9" ht="30.75" customHeight="1" x14ac:dyDescent="0.25">
      <c r="B473" s="33" t="s">
        <v>725</v>
      </c>
      <c r="C473" s="29" t="s">
        <v>541</v>
      </c>
      <c r="D473" s="29" t="s">
        <v>219</v>
      </c>
      <c r="E473" s="31"/>
      <c r="F473" s="94"/>
      <c r="G473" s="31"/>
      <c r="H473" s="31"/>
      <c r="I473" s="31"/>
    </row>
    <row r="474" spans="2:9" ht="31.5" x14ac:dyDescent="0.25">
      <c r="B474" s="33" t="s">
        <v>726</v>
      </c>
      <c r="C474" s="29" t="s">
        <v>542</v>
      </c>
      <c r="D474" s="29" t="s">
        <v>219</v>
      </c>
      <c r="E474" s="31"/>
      <c r="F474" s="94"/>
      <c r="G474" s="31"/>
      <c r="H474" s="31"/>
      <c r="I474" s="31"/>
    </row>
    <row r="475" spans="2:9" ht="27" customHeight="1" x14ac:dyDescent="0.25">
      <c r="B475" s="33" t="s">
        <v>727</v>
      </c>
      <c r="C475" s="29" t="s">
        <v>233</v>
      </c>
      <c r="D475" s="29" t="s">
        <v>219</v>
      </c>
      <c r="E475" s="31"/>
      <c r="F475" s="94"/>
      <c r="G475" s="31"/>
      <c r="H475" s="31"/>
      <c r="I475" s="31"/>
    </row>
    <row r="476" spans="2:9" ht="28.5" customHeight="1" x14ac:dyDescent="0.25">
      <c r="B476" s="33" t="s">
        <v>543</v>
      </c>
      <c r="C476" s="29" t="s">
        <v>544</v>
      </c>
      <c r="D476" s="29" t="s">
        <v>219</v>
      </c>
      <c r="E476" s="31"/>
      <c r="F476" s="94"/>
      <c r="G476" s="31"/>
      <c r="H476" s="31"/>
      <c r="I476" s="31"/>
    </row>
    <row r="477" spans="2:9" ht="26.25" customHeight="1" x14ac:dyDescent="0.25">
      <c r="B477" s="33" t="s">
        <v>728</v>
      </c>
      <c r="C477" s="29" t="s">
        <v>545</v>
      </c>
      <c r="D477" s="29" t="s">
        <v>219</v>
      </c>
      <c r="E477" s="31"/>
      <c r="F477" s="94"/>
      <c r="G477" s="31"/>
      <c r="H477" s="31"/>
      <c r="I477" s="31"/>
    </row>
    <row r="478" spans="2:9" ht="30" customHeight="1" x14ac:dyDescent="0.25">
      <c r="B478" s="33" t="s">
        <v>729</v>
      </c>
      <c r="C478" s="29" t="s">
        <v>546</v>
      </c>
      <c r="D478" s="29" t="s">
        <v>219</v>
      </c>
      <c r="E478" s="31"/>
      <c r="F478" s="94"/>
      <c r="G478" s="31"/>
      <c r="H478" s="31"/>
      <c r="I478" s="31"/>
    </row>
    <row r="479" spans="2:9" ht="31.5" x14ac:dyDescent="0.25">
      <c r="B479" s="33" t="s">
        <v>730</v>
      </c>
      <c r="C479" s="29" t="s">
        <v>356</v>
      </c>
      <c r="D479" s="29" t="s">
        <v>219</v>
      </c>
      <c r="E479" s="31"/>
      <c r="F479" s="94"/>
      <c r="G479" s="31"/>
      <c r="H479" s="31"/>
      <c r="I479" s="31"/>
    </row>
    <row r="480" spans="2:9" ht="24.75" customHeight="1" x14ac:dyDescent="0.25">
      <c r="B480" s="33" t="s">
        <v>731</v>
      </c>
      <c r="C480" s="29" t="s">
        <v>547</v>
      </c>
      <c r="D480" s="29" t="s">
        <v>219</v>
      </c>
      <c r="E480" s="31"/>
      <c r="F480" s="94"/>
      <c r="G480" s="31"/>
      <c r="H480" s="31"/>
      <c r="I480" s="31"/>
    </row>
    <row r="481" spans="2:9" ht="31.5" x14ac:dyDescent="0.25">
      <c r="B481" s="33" t="s">
        <v>732</v>
      </c>
      <c r="C481" s="29" t="s">
        <v>548</v>
      </c>
      <c r="D481" s="29" t="s">
        <v>219</v>
      </c>
      <c r="E481" s="31"/>
      <c r="F481" s="94"/>
      <c r="G481" s="31"/>
      <c r="H481" s="31"/>
      <c r="I481" s="31"/>
    </row>
    <row r="482" spans="2:9" ht="47.25" x14ac:dyDescent="0.25">
      <c r="B482" s="33" t="s">
        <v>733</v>
      </c>
      <c r="C482" s="29" t="s">
        <v>549</v>
      </c>
      <c r="D482" s="29" t="s">
        <v>219</v>
      </c>
      <c r="E482" s="31"/>
      <c r="F482" s="94"/>
      <c r="G482" s="31"/>
      <c r="H482" s="31"/>
      <c r="I482" s="31"/>
    </row>
    <row r="483" spans="2:9" ht="31.5" x14ac:dyDescent="0.25">
      <c r="B483" s="33" t="s">
        <v>734</v>
      </c>
      <c r="C483" s="29" t="s">
        <v>550</v>
      </c>
      <c r="D483" s="29" t="s">
        <v>219</v>
      </c>
      <c r="E483" s="31"/>
      <c r="F483" s="94"/>
      <c r="G483" s="31"/>
      <c r="H483" s="31"/>
      <c r="I483" s="31"/>
    </row>
    <row r="484" spans="2:9" ht="31.5" x14ac:dyDescent="0.25">
      <c r="B484" s="33" t="s">
        <v>735</v>
      </c>
      <c r="C484" s="29" t="s">
        <v>551</v>
      </c>
      <c r="D484" s="29" t="s">
        <v>219</v>
      </c>
      <c r="E484" s="31"/>
      <c r="F484" s="94"/>
      <c r="G484" s="31"/>
      <c r="H484" s="31"/>
      <c r="I484" s="31"/>
    </row>
    <row r="485" spans="2:9" ht="31.5" x14ac:dyDescent="0.25">
      <c r="B485" s="33" t="s">
        <v>736</v>
      </c>
      <c r="C485" s="29" t="s">
        <v>552</v>
      </c>
      <c r="D485" s="29" t="s">
        <v>219</v>
      </c>
      <c r="E485" s="31"/>
      <c r="F485" s="94"/>
      <c r="G485" s="31"/>
      <c r="H485" s="31"/>
      <c r="I485" s="31"/>
    </row>
    <row r="486" spans="2:9" ht="31.5" x14ac:dyDescent="0.25">
      <c r="B486" s="33" t="s">
        <v>737</v>
      </c>
      <c r="C486" s="29" t="s">
        <v>553</v>
      </c>
      <c r="D486" s="29" t="s">
        <v>219</v>
      </c>
      <c r="E486" s="31"/>
      <c r="F486" s="94"/>
      <c r="G486" s="31"/>
      <c r="H486" s="31"/>
      <c r="I486" s="31"/>
    </row>
    <row r="487" spans="2:9" ht="31.5" x14ac:dyDescent="0.25">
      <c r="B487" s="33" t="s">
        <v>738</v>
      </c>
      <c r="C487" s="29" t="s">
        <v>554</v>
      </c>
      <c r="D487" s="29" t="s">
        <v>219</v>
      </c>
      <c r="E487" s="31"/>
      <c r="F487" s="94"/>
      <c r="G487" s="31"/>
      <c r="H487" s="31"/>
      <c r="I487" s="31"/>
    </row>
    <row r="488" spans="2:9" ht="31.5" x14ac:dyDescent="0.25">
      <c r="B488" s="33" t="s">
        <v>739</v>
      </c>
      <c r="C488" s="29" t="s">
        <v>555</v>
      </c>
      <c r="D488" s="29" t="s">
        <v>219</v>
      </c>
      <c r="E488" s="31"/>
      <c r="F488" s="94"/>
      <c r="G488" s="31"/>
      <c r="H488" s="31"/>
      <c r="I488" s="31"/>
    </row>
    <row r="489" spans="2:9" ht="31.5" x14ac:dyDescent="0.25">
      <c r="B489" s="33" t="s">
        <v>740</v>
      </c>
      <c r="C489" s="29" t="s">
        <v>556</v>
      </c>
      <c r="D489" s="29" t="s">
        <v>219</v>
      </c>
      <c r="E489" s="31"/>
      <c r="F489" s="94"/>
      <c r="G489" s="31"/>
      <c r="H489" s="31"/>
      <c r="I489" s="31"/>
    </row>
    <row r="490" spans="2:9" ht="31.5" x14ac:dyDescent="0.25">
      <c r="B490" s="33" t="s">
        <v>741</v>
      </c>
      <c r="C490" s="29" t="s">
        <v>557</v>
      </c>
      <c r="D490" s="29" t="s">
        <v>219</v>
      </c>
      <c r="E490" s="31"/>
      <c r="F490" s="94"/>
      <c r="G490" s="31"/>
      <c r="H490" s="31"/>
      <c r="I490" s="31"/>
    </row>
    <row r="491" spans="2:9" ht="31.5" x14ac:dyDescent="0.25">
      <c r="B491" s="33" t="s">
        <v>742</v>
      </c>
      <c r="C491" s="29" t="s">
        <v>558</v>
      </c>
      <c r="D491" s="29" t="s">
        <v>219</v>
      </c>
      <c r="E491" s="31"/>
      <c r="F491" s="94"/>
      <c r="G491" s="31"/>
      <c r="H491" s="31"/>
      <c r="I491" s="31"/>
    </row>
    <row r="492" spans="2:9" ht="63" x14ac:dyDescent="0.25">
      <c r="B492" s="33" t="s">
        <v>743</v>
      </c>
      <c r="C492" s="29" t="s">
        <v>559</v>
      </c>
      <c r="D492" s="29" t="s">
        <v>219</v>
      </c>
      <c r="E492" s="31"/>
      <c r="F492" s="94"/>
      <c r="G492" s="31"/>
      <c r="H492" s="31"/>
      <c r="I492" s="31"/>
    </row>
    <row r="493" spans="2:9" ht="31.5" x14ac:dyDescent="0.25">
      <c r="B493" s="33" t="s">
        <v>744</v>
      </c>
      <c r="C493" s="29" t="s">
        <v>560</v>
      </c>
      <c r="D493" s="29" t="s">
        <v>219</v>
      </c>
      <c r="E493" s="31"/>
      <c r="F493" s="94"/>
      <c r="G493" s="31"/>
      <c r="H493" s="31"/>
      <c r="I493" s="31"/>
    </row>
    <row r="494" spans="2:9" ht="31.5" x14ac:dyDescent="0.25">
      <c r="B494" s="33" t="s">
        <v>561</v>
      </c>
      <c r="C494" s="29" t="s">
        <v>562</v>
      </c>
      <c r="D494" s="29" t="s">
        <v>219</v>
      </c>
      <c r="E494" s="31"/>
      <c r="F494" s="94"/>
      <c r="G494" s="31"/>
      <c r="H494" s="31"/>
      <c r="I494" s="31"/>
    </row>
    <row r="495" spans="2:9" ht="31.5" x14ac:dyDescent="0.25">
      <c r="B495" s="33" t="s">
        <v>745</v>
      </c>
      <c r="C495" s="29" t="s">
        <v>563</v>
      </c>
      <c r="D495" s="29" t="s">
        <v>219</v>
      </c>
      <c r="E495" s="31"/>
      <c r="F495" s="94"/>
      <c r="G495" s="31"/>
      <c r="H495" s="31"/>
      <c r="I495" s="31"/>
    </row>
    <row r="496" spans="2:9" ht="31.5" x14ac:dyDescent="0.25">
      <c r="B496" s="33" t="s">
        <v>746</v>
      </c>
      <c r="C496" s="29" t="s">
        <v>564</v>
      </c>
      <c r="D496" s="29" t="s">
        <v>219</v>
      </c>
      <c r="E496" s="31"/>
      <c r="F496" s="94"/>
      <c r="G496" s="31"/>
      <c r="H496" s="31"/>
      <c r="I496" s="31"/>
    </row>
    <row r="497" spans="2:9" ht="31.5" x14ac:dyDescent="0.25">
      <c r="B497" s="33" t="s">
        <v>747</v>
      </c>
      <c r="C497" s="29" t="s">
        <v>565</v>
      </c>
      <c r="D497" s="29" t="s">
        <v>219</v>
      </c>
      <c r="E497" s="31"/>
      <c r="F497" s="94"/>
      <c r="G497" s="31"/>
      <c r="H497" s="31"/>
      <c r="I497" s="31"/>
    </row>
    <row r="498" spans="2:9" ht="31.5" x14ac:dyDescent="0.25">
      <c r="B498" s="33" t="s">
        <v>566</v>
      </c>
      <c r="C498" s="29" t="s">
        <v>511</v>
      </c>
      <c r="D498" s="29" t="s">
        <v>219</v>
      </c>
      <c r="E498" s="31"/>
      <c r="F498" s="94"/>
      <c r="G498" s="31"/>
      <c r="H498" s="31"/>
      <c r="I498" s="31"/>
    </row>
    <row r="499" spans="2:9" ht="31.5" x14ac:dyDescent="0.25">
      <c r="B499" s="33" t="s">
        <v>567</v>
      </c>
      <c r="C499" s="29" t="s">
        <v>514</v>
      </c>
      <c r="D499" s="29" t="s">
        <v>219</v>
      </c>
      <c r="E499" s="31"/>
      <c r="F499" s="94"/>
      <c r="G499" s="31"/>
      <c r="H499" s="31"/>
      <c r="I499" s="31"/>
    </row>
    <row r="500" spans="2:9" ht="31.5" x14ac:dyDescent="0.25">
      <c r="B500" s="33" t="s">
        <v>748</v>
      </c>
      <c r="C500" s="29" t="s">
        <v>568</v>
      </c>
      <c r="D500" s="29" t="s">
        <v>219</v>
      </c>
      <c r="E500" s="31"/>
      <c r="F500" s="94"/>
      <c r="G500" s="31"/>
      <c r="H500" s="31"/>
      <c r="I500" s="31"/>
    </row>
    <row r="501" spans="2:9" ht="31.5" x14ac:dyDescent="0.25">
      <c r="B501" s="33" t="s">
        <v>569</v>
      </c>
      <c r="C501" s="29" t="s">
        <v>570</v>
      </c>
      <c r="D501" s="29" t="s">
        <v>219</v>
      </c>
      <c r="E501" s="31"/>
      <c r="F501" s="94"/>
      <c r="G501" s="31"/>
      <c r="H501" s="31"/>
      <c r="I501" s="31"/>
    </row>
    <row r="502" spans="2:9" ht="31.5" x14ac:dyDescent="0.25">
      <c r="B502" s="33" t="s">
        <v>749</v>
      </c>
      <c r="C502" s="29" t="s">
        <v>571</v>
      </c>
      <c r="D502" s="29" t="s">
        <v>219</v>
      </c>
      <c r="E502" s="31"/>
      <c r="F502" s="94"/>
      <c r="G502" s="31"/>
      <c r="H502" s="31"/>
      <c r="I502" s="31"/>
    </row>
    <row r="503" spans="2:9" ht="31.5" x14ac:dyDescent="0.25">
      <c r="B503" s="33" t="s">
        <v>750</v>
      </c>
      <c r="C503" s="29" t="s">
        <v>572</v>
      </c>
      <c r="D503" s="29" t="s">
        <v>219</v>
      </c>
      <c r="E503" s="31"/>
      <c r="F503" s="94"/>
      <c r="G503" s="31"/>
      <c r="H503" s="31"/>
      <c r="I503" s="31"/>
    </row>
    <row r="504" spans="2:9" ht="31.5" x14ac:dyDescent="0.25">
      <c r="B504" s="33" t="s">
        <v>751</v>
      </c>
      <c r="C504" s="29" t="s">
        <v>573</v>
      </c>
      <c r="D504" s="29" t="s">
        <v>219</v>
      </c>
      <c r="E504" s="31"/>
      <c r="F504" s="94"/>
      <c r="G504" s="31"/>
      <c r="H504" s="31"/>
      <c r="I504" s="31"/>
    </row>
    <row r="505" spans="2:9" ht="31.5" x14ac:dyDescent="0.25">
      <c r="B505" s="33" t="s">
        <v>752</v>
      </c>
      <c r="C505" s="29" t="s">
        <v>574</v>
      </c>
      <c r="D505" s="29" t="s">
        <v>219</v>
      </c>
      <c r="E505" s="31"/>
      <c r="F505" s="94"/>
      <c r="G505" s="31"/>
      <c r="H505" s="31"/>
      <c r="I505" s="31"/>
    </row>
    <row r="506" spans="2:9" ht="31.5" x14ac:dyDescent="0.25">
      <c r="B506" s="33" t="s">
        <v>753</v>
      </c>
      <c r="C506" s="29" t="s">
        <v>575</v>
      </c>
      <c r="D506" s="29" t="s">
        <v>219</v>
      </c>
      <c r="E506" s="31"/>
      <c r="F506" s="94"/>
      <c r="G506" s="31"/>
      <c r="H506" s="31"/>
      <c r="I506" s="31"/>
    </row>
    <row r="507" spans="2:9" ht="31.5" x14ac:dyDescent="0.25">
      <c r="B507" s="33" t="s">
        <v>754</v>
      </c>
      <c r="C507" s="29" t="s">
        <v>576</v>
      </c>
      <c r="D507" s="29" t="s">
        <v>219</v>
      </c>
      <c r="E507" s="31"/>
      <c r="F507" s="94"/>
      <c r="G507" s="31"/>
      <c r="H507" s="31"/>
      <c r="I507" s="31"/>
    </row>
    <row r="508" spans="2:9" ht="31.5" x14ac:dyDescent="0.25">
      <c r="B508" s="33" t="s">
        <v>755</v>
      </c>
      <c r="C508" s="29" t="s">
        <v>577</v>
      </c>
      <c r="D508" s="29" t="s">
        <v>219</v>
      </c>
      <c r="E508" s="31"/>
      <c r="F508" s="94"/>
      <c r="G508" s="31"/>
      <c r="H508" s="31"/>
      <c r="I508" s="31"/>
    </row>
    <row r="509" spans="2:9" ht="31.5" x14ac:dyDescent="0.25">
      <c r="B509" s="33" t="s">
        <v>756</v>
      </c>
      <c r="C509" s="29" t="s">
        <v>578</v>
      </c>
      <c r="D509" s="29" t="s">
        <v>219</v>
      </c>
      <c r="E509" s="31"/>
      <c r="F509" s="94"/>
      <c r="G509" s="31"/>
      <c r="H509" s="31"/>
      <c r="I509" s="31"/>
    </row>
    <row r="510" spans="2:9" ht="31.5" x14ac:dyDescent="0.25">
      <c r="B510" s="33" t="s">
        <v>757</v>
      </c>
      <c r="C510" s="29" t="s">
        <v>579</v>
      </c>
      <c r="D510" s="29" t="s">
        <v>219</v>
      </c>
      <c r="E510" s="31"/>
      <c r="F510" s="94"/>
      <c r="G510" s="31"/>
      <c r="H510" s="31"/>
      <c r="I510" s="31"/>
    </row>
    <row r="511" spans="2:9" x14ac:dyDescent="0.25">
      <c r="B511" s="33" t="s">
        <v>758</v>
      </c>
      <c r="C511" s="29" t="s">
        <v>271</v>
      </c>
      <c r="D511" s="29" t="s">
        <v>320</v>
      </c>
      <c r="E511" s="31"/>
      <c r="F511" s="94"/>
      <c r="G511" s="31"/>
      <c r="H511" s="31"/>
      <c r="I511" s="31"/>
    </row>
    <row r="512" spans="2:9" ht="31.5" x14ac:dyDescent="0.25">
      <c r="B512" s="33" t="s">
        <v>759</v>
      </c>
      <c r="C512" s="29" t="s">
        <v>580</v>
      </c>
      <c r="D512" s="29" t="s">
        <v>219</v>
      </c>
      <c r="E512" s="31"/>
      <c r="F512" s="94"/>
      <c r="G512" s="31"/>
      <c r="H512" s="31"/>
      <c r="I512" s="31"/>
    </row>
    <row r="513" spans="2:9" ht="31.5" x14ac:dyDescent="0.25">
      <c r="B513" s="33" t="s">
        <v>581</v>
      </c>
      <c r="C513" s="29" t="s">
        <v>582</v>
      </c>
      <c r="D513" s="29" t="s">
        <v>219</v>
      </c>
      <c r="E513" s="31"/>
      <c r="F513" s="94"/>
      <c r="G513" s="31"/>
      <c r="H513" s="31"/>
      <c r="I513" s="31"/>
    </row>
    <row r="514" spans="2:9" ht="31.5" x14ac:dyDescent="0.25">
      <c r="B514" s="33" t="s">
        <v>760</v>
      </c>
      <c r="C514" s="29" t="s">
        <v>583</v>
      </c>
      <c r="D514" s="29" t="s">
        <v>219</v>
      </c>
      <c r="E514" s="31"/>
      <c r="F514" s="94"/>
      <c r="G514" s="31"/>
      <c r="H514" s="31"/>
      <c r="I514" s="31"/>
    </row>
    <row r="515" spans="2:9" ht="31.5" x14ac:dyDescent="0.25">
      <c r="B515" s="33" t="s">
        <v>761</v>
      </c>
      <c r="C515" s="29" t="s">
        <v>584</v>
      </c>
      <c r="D515" s="29" t="s">
        <v>219</v>
      </c>
      <c r="E515" s="31"/>
      <c r="F515" s="94"/>
      <c r="G515" s="31"/>
      <c r="H515" s="31"/>
      <c r="I515" s="31"/>
    </row>
    <row r="516" spans="2:9" ht="31.5" x14ac:dyDescent="0.25">
      <c r="B516" s="33" t="s">
        <v>762</v>
      </c>
      <c r="C516" s="29" t="s">
        <v>585</v>
      </c>
      <c r="D516" s="29" t="s">
        <v>219</v>
      </c>
      <c r="E516" s="31"/>
      <c r="F516" s="94"/>
      <c r="G516" s="31"/>
      <c r="H516" s="31"/>
      <c r="I516" s="31"/>
    </row>
    <row r="517" spans="2:9" ht="31.5" x14ac:dyDescent="0.25">
      <c r="B517" s="33" t="s">
        <v>763</v>
      </c>
      <c r="C517" s="29" t="s">
        <v>586</v>
      </c>
      <c r="D517" s="29" t="s">
        <v>219</v>
      </c>
      <c r="E517" s="31"/>
      <c r="F517" s="94"/>
      <c r="G517" s="31"/>
      <c r="H517" s="31"/>
      <c r="I517" s="31"/>
    </row>
    <row r="518" spans="2:9" ht="31.5" x14ac:dyDescent="0.25">
      <c r="B518" s="33" t="s">
        <v>764</v>
      </c>
      <c r="C518" s="29" t="s">
        <v>302</v>
      </c>
      <c r="D518" s="29" t="s">
        <v>219</v>
      </c>
      <c r="E518" s="31"/>
      <c r="F518" s="94"/>
      <c r="G518" s="31"/>
      <c r="H518" s="31"/>
      <c r="I518" s="31"/>
    </row>
    <row r="519" spans="2:9" ht="31.5" x14ac:dyDescent="0.25">
      <c r="B519" s="33" t="s">
        <v>765</v>
      </c>
      <c r="C519" s="29" t="s">
        <v>587</v>
      </c>
      <c r="D519" s="29" t="s">
        <v>219</v>
      </c>
      <c r="E519" s="31"/>
      <c r="F519" s="94"/>
      <c r="G519" s="31"/>
      <c r="H519" s="31"/>
      <c r="I519" s="31"/>
    </row>
    <row r="520" spans="2:9" ht="31.5" x14ac:dyDescent="0.25">
      <c r="B520" s="33" t="s">
        <v>766</v>
      </c>
      <c r="C520" s="29" t="s">
        <v>588</v>
      </c>
      <c r="D520" s="29" t="s">
        <v>219</v>
      </c>
      <c r="E520" s="31"/>
      <c r="F520" s="94"/>
      <c r="G520" s="31"/>
      <c r="H520" s="31"/>
      <c r="I520" s="31"/>
    </row>
    <row r="521" spans="2:9" ht="31.5" x14ac:dyDescent="0.25">
      <c r="B521" s="33" t="s">
        <v>767</v>
      </c>
      <c r="C521" s="29" t="s">
        <v>589</v>
      </c>
      <c r="D521" s="29" t="s">
        <v>219</v>
      </c>
      <c r="E521" s="31"/>
      <c r="F521" s="94"/>
      <c r="G521" s="31"/>
      <c r="H521" s="31"/>
      <c r="I521" s="31"/>
    </row>
    <row r="522" spans="2:9" ht="31.5" x14ac:dyDescent="0.25">
      <c r="B522" s="33" t="s">
        <v>768</v>
      </c>
      <c r="C522" s="29" t="s">
        <v>590</v>
      </c>
      <c r="D522" s="29" t="s">
        <v>219</v>
      </c>
      <c r="E522" s="31"/>
      <c r="F522" s="94"/>
      <c r="G522" s="31"/>
      <c r="H522" s="31"/>
      <c r="I522" s="31"/>
    </row>
    <row r="523" spans="2:9" ht="31.5" x14ac:dyDescent="0.25">
      <c r="B523" s="33" t="s">
        <v>770</v>
      </c>
      <c r="C523" s="29" t="s">
        <v>591</v>
      </c>
      <c r="D523" s="29" t="s">
        <v>219</v>
      </c>
      <c r="E523" s="31"/>
      <c r="F523" s="94"/>
      <c r="G523" s="31"/>
      <c r="H523" s="31"/>
      <c r="I523" s="31"/>
    </row>
    <row r="524" spans="2:9" ht="31.5" x14ac:dyDescent="0.25">
      <c r="B524" s="33" t="s">
        <v>771</v>
      </c>
      <c r="C524" s="29" t="s">
        <v>592</v>
      </c>
      <c r="D524" s="29" t="s">
        <v>219</v>
      </c>
      <c r="E524" s="31"/>
      <c r="F524" s="94"/>
      <c r="G524" s="31"/>
      <c r="H524" s="31"/>
      <c r="I524" s="31"/>
    </row>
    <row r="525" spans="2:9" ht="31.5" x14ac:dyDescent="0.25">
      <c r="B525" s="33" t="s">
        <v>772</v>
      </c>
      <c r="C525" s="29" t="s">
        <v>593</v>
      </c>
      <c r="D525" s="29" t="s">
        <v>219</v>
      </c>
      <c r="E525" s="31"/>
      <c r="F525" s="94"/>
      <c r="G525" s="31"/>
      <c r="H525" s="31"/>
      <c r="I525" s="31"/>
    </row>
    <row r="526" spans="2:9" ht="31.5" x14ac:dyDescent="0.25">
      <c r="B526" s="33" t="s">
        <v>594</v>
      </c>
      <c r="C526" s="29" t="s">
        <v>595</v>
      </c>
      <c r="D526" s="29" t="s">
        <v>219</v>
      </c>
      <c r="E526" s="31"/>
      <c r="F526" s="94"/>
      <c r="G526" s="31"/>
      <c r="H526" s="31"/>
      <c r="I526" s="31"/>
    </row>
    <row r="527" spans="2:9" ht="31.5" x14ac:dyDescent="0.25">
      <c r="B527" s="33" t="s">
        <v>773</v>
      </c>
      <c r="C527" s="29" t="s">
        <v>596</v>
      </c>
      <c r="D527" s="29" t="s">
        <v>219</v>
      </c>
      <c r="E527" s="31"/>
      <c r="F527" s="94"/>
      <c r="G527" s="31"/>
      <c r="H527" s="31"/>
      <c r="I527" s="31"/>
    </row>
    <row r="528" spans="2:9" ht="31.5" x14ac:dyDescent="0.25">
      <c r="B528" s="33" t="s">
        <v>774</v>
      </c>
      <c r="C528" s="29" t="s">
        <v>585</v>
      </c>
      <c r="D528" s="29" t="s">
        <v>219</v>
      </c>
      <c r="E528" s="31"/>
      <c r="F528" s="94"/>
      <c r="G528" s="31"/>
      <c r="H528" s="31"/>
      <c r="I528" s="31"/>
    </row>
    <row r="529" spans="2:9" ht="31.5" x14ac:dyDescent="0.25">
      <c r="B529" s="33" t="s">
        <v>775</v>
      </c>
      <c r="C529" s="29" t="s">
        <v>586</v>
      </c>
      <c r="D529" s="29" t="s">
        <v>219</v>
      </c>
      <c r="E529" s="31"/>
      <c r="F529" s="94"/>
      <c r="G529" s="31"/>
      <c r="H529" s="31"/>
      <c r="I529" s="31"/>
    </row>
    <row r="534" spans="2:9" x14ac:dyDescent="0.25">
      <c r="B534" s="1" t="s">
        <v>896</v>
      </c>
    </row>
  </sheetData>
  <mergeCells count="24">
    <mergeCell ref="B3:I3"/>
    <mergeCell ref="B160:I160"/>
    <mergeCell ref="B312:I312"/>
    <mergeCell ref="B13:B14"/>
    <mergeCell ref="C13:C14"/>
    <mergeCell ref="D13:D14"/>
    <mergeCell ref="E13:F13"/>
    <mergeCell ref="G13:H13"/>
    <mergeCell ref="B457:I457"/>
    <mergeCell ref="B6:I6"/>
    <mergeCell ref="B9:I9"/>
    <mergeCell ref="H1:I1"/>
    <mergeCell ref="B366:C366"/>
    <mergeCell ref="B362:I362"/>
    <mergeCell ref="I363:I364"/>
    <mergeCell ref="B363:B364"/>
    <mergeCell ref="C363:C364"/>
    <mergeCell ref="D363:D364"/>
    <mergeCell ref="E363:F363"/>
    <mergeCell ref="G363:H363"/>
    <mergeCell ref="B8:D8"/>
    <mergeCell ref="I13:I14"/>
    <mergeCell ref="B11:I11"/>
    <mergeCell ref="B16:I16"/>
  </mergeCells>
  <pageMargins left="0.31496062992125984" right="0.31496062992125984" top="0.35433070866141736" bottom="0.35433070866141736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8" sqref="B8"/>
    </sheetView>
  </sheetViews>
  <sheetFormatPr defaultRowHeight="15" x14ac:dyDescent="0.25"/>
  <cols>
    <col min="2" max="2" width="130.7109375" customWidth="1"/>
  </cols>
  <sheetData>
    <row r="2" spans="2:2" ht="90" x14ac:dyDescent="0.25">
      <c r="B2" s="41" t="s">
        <v>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23"/>
  <sheetViews>
    <sheetView topLeftCell="E13" zoomScale="70" zoomScaleNormal="70" workbookViewId="0">
      <selection activeCell="B4" sqref="B4:Y4"/>
    </sheetView>
  </sheetViews>
  <sheetFormatPr defaultRowHeight="15" x14ac:dyDescent="0.25"/>
  <cols>
    <col min="1" max="1" width="2.28515625" style="1" customWidth="1"/>
    <col min="2" max="2" width="21" style="1" customWidth="1"/>
    <col min="3" max="3" width="46.42578125" style="1" customWidth="1"/>
    <col min="4" max="4" width="19.28515625" style="1" customWidth="1"/>
    <col min="5" max="5" width="18.28515625" style="1" customWidth="1"/>
    <col min="6" max="6" width="16.28515625" style="1" customWidth="1"/>
    <col min="7" max="7" width="24" style="1" customWidth="1"/>
    <col min="8" max="8" width="20.5703125" style="1" customWidth="1"/>
    <col min="9" max="9" width="17.85546875" style="1" customWidth="1"/>
    <col min="10" max="10" width="20.28515625" style="1" customWidth="1"/>
    <col min="11" max="11" width="16.140625" style="1" customWidth="1"/>
    <col min="12" max="12" width="17.28515625" style="1" customWidth="1"/>
    <col min="13" max="13" width="21.42578125" style="1" customWidth="1"/>
    <col min="14" max="14" width="14.5703125" style="1" customWidth="1"/>
    <col min="15" max="24" width="9.140625" style="1"/>
    <col min="25" max="25" width="33.42578125" style="1" customWidth="1"/>
    <col min="26" max="16384" width="9.140625" style="1"/>
  </cols>
  <sheetData>
    <row r="2" spans="2:25" ht="51.75" customHeight="1" x14ac:dyDescent="0.25">
      <c r="W2" s="54" t="s">
        <v>31</v>
      </c>
      <c r="X2" s="54"/>
      <c r="Y2" s="54"/>
    </row>
    <row r="4" spans="2:25" ht="15" customHeight="1" x14ac:dyDescent="0.25">
      <c r="B4" s="58" t="s">
        <v>930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6" spans="2:25" ht="31.5" customHeight="1" x14ac:dyDescent="0.25">
      <c r="B6" s="57" t="s">
        <v>22</v>
      </c>
      <c r="C6" s="57"/>
      <c r="D6" s="57"/>
      <c r="E6" s="57"/>
      <c r="F6" s="57"/>
      <c r="G6" s="57"/>
    </row>
    <row r="7" spans="2:25" ht="15.75" x14ac:dyDescent="0.25">
      <c r="D7" s="3"/>
    </row>
    <row r="8" spans="2:25" ht="15" customHeight="1" x14ac:dyDescent="0.25">
      <c r="B8" s="56" t="s">
        <v>909</v>
      </c>
      <c r="C8" s="56"/>
      <c r="D8" s="56"/>
    </row>
    <row r="9" spans="2:25" ht="15.75" x14ac:dyDescent="0.25">
      <c r="D9" s="3"/>
    </row>
    <row r="10" spans="2:25" ht="51.75" customHeight="1" x14ac:dyDescent="0.25">
      <c r="B10" s="57" t="s">
        <v>23</v>
      </c>
      <c r="C10" s="57"/>
      <c r="D10" s="57"/>
      <c r="E10" s="57"/>
      <c r="F10" s="57"/>
      <c r="G10" s="57"/>
      <c r="H10" s="57"/>
      <c r="I10" s="57"/>
      <c r="J10" s="57"/>
    </row>
    <row r="12" spans="2:25" ht="15.75" x14ac:dyDescent="0.25">
      <c r="B12" s="52" t="s">
        <v>1</v>
      </c>
      <c r="C12" s="52" t="s">
        <v>2</v>
      </c>
      <c r="D12" s="52" t="s">
        <v>3</v>
      </c>
      <c r="E12" s="52" t="s">
        <v>24</v>
      </c>
      <c r="F12" s="52"/>
      <c r="G12" s="52"/>
      <c r="H12" s="52"/>
      <c r="I12" s="52"/>
      <c r="J12" s="52"/>
      <c r="K12" s="52"/>
      <c r="L12" s="52"/>
      <c r="M12" s="52"/>
      <c r="N12" s="52"/>
      <c r="O12" s="52" t="s">
        <v>6</v>
      </c>
      <c r="P12" s="52"/>
      <c r="Q12" s="52"/>
      <c r="R12" s="52"/>
      <c r="S12" s="52"/>
      <c r="T12" s="52"/>
      <c r="U12" s="52"/>
      <c r="V12" s="52"/>
      <c r="W12" s="52"/>
      <c r="X12" s="52"/>
      <c r="Y12" s="52" t="s">
        <v>7</v>
      </c>
    </row>
    <row r="13" spans="2:25" ht="15.75" x14ac:dyDescent="0.25">
      <c r="B13" s="52"/>
      <c r="C13" s="52"/>
      <c r="D13" s="52"/>
      <c r="E13" s="52" t="s">
        <v>916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2:25" ht="15.75" x14ac:dyDescent="0.25">
      <c r="B14" s="52"/>
      <c r="C14" s="52"/>
      <c r="D14" s="52"/>
      <c r="E14" s="52" t="s">
        <v>15</v>
      </c>
      <c r="F14" s="52"/>
      <c r="G14" s="52"/>
      <c r="H14" s="52"/>
      <c r="I14" s="52"/>
      <c r="J14" s="52" t="s">
        <v>16</v>
      </c>
      <c r="K14" s="52"/>
      <c r="L14" s="52"/>
      <c r="M14" s="52"/>
      <c r="N14" s="52"/>
      <c r="O14" s="52" t="s">
        <v>25</v>
      </c>
      <c r="P14" s="52"/>
      <c r="Q14" s="52" t="s">
        <v>26</v>
      </c>
      <c r="R14" s="52"/>
      <c r="S14" s="52" t="s">
        <v>27</v>
      </c>
      <c r="T14" s="52"/>
      <c r="U14" s="52" t="s">
        <v>28</v>
      </c>
      <c r="V14" s="52"/>
      <c r="W14" s="52" t="s">
        <v>29</v>
      </c>
      <c r="X14" s="52"/>
      <c r="Y14" s="52"/>
    </row>
    <row r="15" spans="2:25" ht="204" customHeight="1" x14ac:dyDescent="0.25">
      <c r="B15" s="52"/>
      <c r="C15" s="52"/>
      <c r="D15" s="52"/>
      <c r="E15" s="52" t="s">
        <v>25</v>
      </c>
      <c r="F15" s="52" t="s">
        <v>26</v>
      </c>
      <c r="G15" s="52" t="s">
        <v>27</v>
      </c>
      <c r="H15" s="52" t="s">
        <v>28</v>
      </c>
      <c r="I15" s="52" t="s">
        <v>29</v>
      </c>
      <c r="J15" s="52" t="s">
        <v>30</v>
      </c>
      <c r="K15" s="52" t="s">
        <v>26</v>
      </c>
      <c r="L15" s="52" t="s">
        <v>27</v>
      </c>
      <c r="M15" s="52" t="s">
        <v>28</v>
      </c>
      <c r="N15" s="52" t="s">
        <v>29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2:25" ht="47.25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4" t="s">
        <v>13</v>
      </c>
      <c r="P16" s="4" t="s">
        <v>14</v>
      </c>
      <c r="Q16" s="4" t="s">
        <v>13</v>
      </c>
      <c r="R16" s="4" t="s">
        <v>14</v>
      </c>
      <c r="S16" s="4" t="s">
        <v>13</v>
      </c>
      <c r="T16" s="4" t="s">
        <v>14</v>
      </c>
      <c r="U16" s="4" t="s">
        <v>13</v>
      </c>
      <c r="V16" s="4" t="s">
        <v>14</v>
      </c>
      <c r="W16" s="4" t="s">
        <v>13</v>
      </c>
      <c r="X16" s="4" t="s">
        <v>14</v>
      </c>
      <c r="Y16" s="52"/>
    </row>
    <row r="17" spans="2:25" ht="15.75" x14ac:dyDescent="0.25"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4">
        <v>16</v>
      </c>
      <c r="R17" s="4">
        <v>17</v>
      </c>
      <c r="S17" s="4">
        <v>18</v>
      </c>
      <c r="T17" s="4">
        <v>19</v>
      </c>
      <c r="U17" s="4">
        <v>20</v>
      </c>
      <c r="V17" s="4">
        <v>21</v>
      </c>
      <c r="W17" s="4">
        <v>22</v>
      </c>
      <c r="X17" s="4">
        <v>23</v>
      </c>
      <c r="Y17" s="4">
        <v>24</v>
      </c>
    </row>
    <row r="18" spans="2:25" ht="47.25" x14ac:dyDescent="0.25">
      <c r="B18" s="42" t="s">
        <v>19</v>
      </c>
      <c r="C18" s="43" t="s">
        <v>898</v>
      </c>
      <c r="D18" s="43" t="s">
        <v>899</v>
      </c>
      <c r="E18" s="44">
        <v>1.2030000000000001</v>
      </c>
      <c r="F18" s="6"/>
      <c r="G18" s="6"/>
      <c r="H18" s="44">
        <v>1.2030000000000001</v>
      </c>
      <c r="I18" s="6"/>
      <c r="J18" s="6"/>
      <c r="K18" s="6"/>
      <c r="L18" s="6"/>
      <c r="M18" s="6">
        <v>1.341132</v>
      </c>
      <c r="N18" s="6"/>
      <c r="O18" s="6"/>
      <c r="P18" s="6"/>
      <c r="Q18" s="6"/>
      <c r="R18" s="6"/>
      <c r="S18" s="6"/>
      <c r="T18" s="6"/>
      <c r="U18" s="6">
        <f>H18-M18</f>
        <v>-0.13813199999999992</v>
      </c>
      <c r="V18" s="6">
        <f>U18/H18</f>
        <v>-0.11482294264339145</v>
      </c>
      <c r="W18" s="6"/>
      <c r="X18" s="7"/>
      <c r="Y18" s="48" t="s">
        <v>928</v>
      </c>
    </row>
    <row r="19" spans="2:25" ht="47.25" x14ac:dyDescent="0.25">
      <c r="B19" s="42" t="s">
        <v>20</v>
      </c>
      <c r="C19" s="43" t="s">
        <v>900</v>
      </c>
      <c r="D19" s="43" t="s">
        <v>901</v>
      </c>
      <c r="E19" s="44">
        <v>0.21739475999999999</v>
      </c>
      <c r="F19" s="6"/>
      <c r="G19" s="6"/>
      <c r="H19" s="44">
        <v>0.21739475999999999</v>
      </c>
      <c r="I19" s="6"/>
      <c r="J19" s="6"/>
      <c r="K19" s="6"/>
      <c r="L19" s="6"/>
      <c r="M19" s="44">
        <v>0.29132933</v>
      </c>
      <c r="N19" s="6"/>
      <c r="O19" s="6"/>
      <c r="P19" s="6"/>
      <c r="Q19" s="6"/>
      <c r="R19" s="6"/>
      <c r="S19" s="6"/>
      <c r="T19" s="6"/>
      <c r="U19" s="6">
        <f>H19-M19</f>
        <v>-7.3934570000000005E-2</v>
      </c>
      <c r="V19" s="6">
        <f>U19/H19</f>
        <v>-0.34009361587188214</v>
      </c>
      <c r="W19" s="6"/>
      <c r="X19" s="7"/>
      <c r="Y19" s="51" t="s">
        <v>928</v>
      </c>
    </row>
    <row r="20" spans="2:25" ht="15.75" x14ac:dyDescent="0.25">
      <c r="B20" s="42" t="s">
        <v>872</v>
      </c>
      <c r="C20" s="43" t="s">
        <v>902</v>
      </c>
      <c r="D20" s="43" t="s">
        <v>903</v>
      </c>
      <c r="E20" s="44">
        <v>0.26287940000000037</v>
      </c>
      <c r="F20" s="6"/>
      <c r="G20" s="6"/>
      <c r="H20" s="44">
        <v>0.26287940000000037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6"/>
      <c r="X20" s="7"/>
      <c r="Y20" s="48"/>
    </row>
    <row r="21" spans="2:25" ht="47.25" x14ac:dyDescent="0.25">
      <c r="B21" s="42" t="s">
        <v>873</v>
      </c>
      <c r="C21" s="43" t="s">
        <v>904</v>
      </c>
      <c r="D21" s="43" t="s">
        <v>905</v>
      </c>
      <c r="E21" s="44">
        <v>1.6834045213656001</v>
      </c>
      <c r="F21" s="6"/>
      <c r="G21" s="6"/>
      <c r="H21" s="44">
        <v>1.6834045213656001</v>
      </c>
      <c r="I21" s="6"/>
      <c r="J21" s="6"/>
      <c r="K21" s="6"/>
      <c r="L21" s="6"/>
      <c r="M21" s="44">
        <v>1.782349</v>
      </c>
      <c r="N21" s="6"/>
      <c r="O21" s="6"/>
      <c r="P21" s="6"/>
      <c r="Q21" s="6"/>
      <c r="R21" s="6"/>
      <c r="S21" s="6"/>
      <c r="T21" s="6"/>
      <c r="U21" s="6">
        <f>H21-M21</f>
        <v>-9.8944478634399813E-2</v>
      </c>
      <c r="V21" s="6">
        <f>U21/H21</f>
        <v>-5.8776412548859458E-2</v>
      </c>
      <c r="W21" s="6"/>
      <c r="X21" s="7"/>
      <c r="Y21" s="51" t="s">
        <v>928</v>
      </c>
    </row>
    <row r="22" spans="2:25" ht="47.25" x14ac:dyDescent="0.25">
      <c r="B22" s="42" t="s">
        <v>906</v>
      </c>
      <c r="C22" s="43" t="s">
        <v>907</v>
      </c>
      <c r="D22" s="43" t="s">
        <v>908</v>
      </c>
      <c r="E22" s="44">
        <v>3.9190640000000037</v>
      </c>
      <c r="F22" s="6"/>
      <c r="G22" s="6"/>
      <c r="H22" s="44">
        <v>3.9190640000000037</v>
      </c>
      <c r="I22" s="6"/>
      <c r="J22" s="6"/>
      <c r="K22" s="6"/>
      <c r="L22" s="6"/>
      <c r="M22" s="6">
        <v>2.7280700000000002</v>
      </c>
      <c r="N22" s="6"/>
      <c r="O22" s="6"/>
      <c r="P22" s="6"/>
      <c r="Q22" s="6"/>
      <c r="R22" s="6"/>
      <c r="S22" s="6"/>
      <c r="T22" s="6"/>
      <c r="U22" s="6">
        <f t="shared" ref="U22" si="0">H22-M22</f>
        <v>1.1909940000000034</v>
      </c>
      <c r="V22" s="6">
        <f>U22/H22</f>
        <v>0.30389756329572631</v>
      </c>
      <c r="W22" s="6"/>
      <c r="X22" s="7"/>
      <c r="Y22" s="48" t="s">
        <v>21</v>
      </c>
    </row>
    <row r="23" spans="2:25" ht="15.75" x14ac:dyDescent="0.25">
      <c r="B23" s="53" t="s">
        <v>17</v>
      </c>
      <c r="C23" s="53"/>
      <c r="D23" s="53"/>
      <c r="E23" s="6">
        <f>E18+E22+E19+E20+E21</f>
        <v>7.2857426813656039</v>
      </c>
      <c r="F23" s="6">
        <f t="shared" ref="F23:X23" si="1">F18+F22</f>
        <v>0</v>
      </c>
      <c r="G23" s="6">
        <f t="shared" si="1"/>
        <v>0</v>
      </c>
      <c r="H23" s="6">
        <f>H18+H22+H19+H20+H21</f>
        <v>7.2857426813656039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>M18+M22+M19+M20+M21</f>
        <v>6.1428803300000006</v>
      </c>
      <c r="N23" s="6">
        <f t="shared" si="1"/>
        <v>0</v>
      </c>
      <c r="O23" s="6">
        <f t="shared" si="1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6">
        <f t="shared" si="1"/>
        <v>0</v>
      </c>
      <c r="T23" s="6">
        <f t="shared" si="1"/>
        <v>0</v>
      </c>
      <c r="U23" s="6">
        <f t="shared" si="1"/>
        <v>1.0528620000000035</v>
      </c>
      <c r="V23" s="6">
        <f t="shared" si="1"/>
        <v>0.18907462065233488</v>
      </c>
      <c r="W23" s="6">
        <f t="shared" si="1"/>
        <v>0</v>
      </c>
      <c r="X23" s="6">
        <f t="shared" si="1"/>
        <v>0</v>
      </c>
      <c r="Y23" s="6"/>
    </row>
  </sheetData>
  <mergeCells count="30">
    <mergeCell ref="B23:D23"/>
    <mergeCell ref="W2:Y2"/>
    <mergeCell ref="B4:Y4"/>
    <mergeCell ref="G15:G16"/>
    <mergeCell ref="H15:H16"/>
    <mergeCell ref="I15:I16"/>
    <mergeCell ref="J15:J16"/>
    <mergeCell ref="K15:K16"/>
    <mergeCell ref="L15:L16"/>
    <mergeCell ref="Y12:Y16"/>
    <mergeCell ref="E13:N13"/>
    <mergeCell ref="E14:I14"/>
    <mergeCell ref="J14:N14"/>
    <mergeCell ref="O14:P15"/>
    <mergeCell ref="O12:X13"/>
    <mergeCell ref="F15:F16"/>
    <mergeCell ref="B6:G6"/>
    <mergeCell ref="B8:D8"/>
    <mergeCell ref="B10:J10"/>
    <mergeCell ref="B12:B16"/>
    <mergeCell ref="C12:C16"/>
    <mergeCell ref="D12:D16"/>
    <mergeCell ref="E12:N12"/>
    <mergeCell ref="Q14:R15"/>
    <mergeCell ref="S14:T15"/>
    <mergeCell ref="U14:V15"/>
    <mergeCell ref="W14:X15"/>
    <mergeCell ref="E15:E16"/>
    <mergeCell ref="M15:M16"/>
    <mergeCell ref="N15:N16"/>
  </mergeCells>
  <pageMargins left="0.7" right="0.7" top="0.75" bottom="0.75" header="0.3" footer="0.3"/>
  <pageSetup paperSize="9" scale="3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1"/>
  <sheetViews>
    <sheetView topLeftCell="A10" zoomScale="60" zoomScaleNormal="60" workbookViewId="0">
      <selection activeCell="S20" sqref="S20"/>
    </sheetView>
  </sheetViews>
  <sheetFormatPr defaultRowHeight="15" x14ac:dyDescent="0.25"/>
  <cols>
    <col min="1" max="1" width="2.42578125" style="1" customWidth="1"/>
    <col min="2" max="2" width="14.42578125" style="1" customWidth="1"/>
    <col min="3" max="3" width="32.42578125" style="1" customWidth="1"/>
    <col min="4" max="4" width="19.140625" style="1" customWidth="1"/>
    <col min="5" max="5" width="33.42578125" style="1" customWidth="1"/>
    <col min="6" max="6" width="34.85546875" style="1" customWidth="1"/>
    <col min="7" max="7" width="11.7109375" style="1" customWidth="1"/>
    <col min="8" max="8" width="14" style="1" customWidth="1"/>
    <col min="9" max="18" width="9.140625" style="1"/>
    <col min="19" max="19" width="12.85546875" style="1" customWidth="1"/>
    <col min="20" max="20" width="15" style="1" customWidth="1"/>
    <col min="21" max="21" width="12" style="1" customWidth="1"/>
    <col min="22" max="22" width="11.140625" style="1" customWidth="1"/>
    <col min="23" max="23" width="24.28515625" style="1" customWidth="1"/>
    <col min="24" max="16384" width="9.140625" style="1"/>
  </cols>
  <sheetData>
    <row r="2" spans="2:23" ht="47.25" customHeight="1" x14ac:dyDescent="0.25">
      <c r="V2" s="54" t="s">
        <v>38</v>
      </c>
      <c r="W2" s="54"/>
    </row>
    <row r="4" spans="2:23" ht="15" customHeight="1" x14ac:dyDescent="0.25">
      <c r="B4" s="58" t="s">
        <v>931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6" spans="2:23" ht="31.5" customHeight="1" x14ac:dyDescent="0.25">
      <c r="B6" s="57" t="s">
        <v>22</v>
      </c>
      <c r="C6" s="57"/>
      <c r="D6" s="57"/>
      <c r="E6" s="57"/>
      <c r="F6" s="57"/>
      <c r="G6" s="57"/>
    </row>
    <row r="7" spans="2:23" ht="15.75" x14ac:dyDescent="0.25">
      <c r="D7" s="3"/>
    </row>
    <row r="8" spans="2:23" ht="15" customHeight="1" x14ac:dyDescent="0.25">
      <c r="B8" s="56" t="s">
        <v>909</v>
      </c>
      <c r="C8" s="56"/>
      <c r="D8" s="56"/>
    </row>
    <row r="9" spans="2:23" ht="15.75" x14ac:dyDescent="0.25">
      <c r="D9" s="3"/>
    </row>
    <row r="10" spans="2:23" ht="51.75" customHeight="1" x14ac:dyDescent="0.25">
      <c r="B10" s="57" t="s">
        <v>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2" spans="2:23" ht="76.5" customHeight="1" x14ac:dyDescent="0.25">
      <c r="B12" s="52" t="s">
        <v>1</v>
      </c>
      <c r="C12" s="52" t="s">
        <v>2</v>
      </c>
      <c r="D12" s="52" t="s">
        <v>3</v>
      </c>
      <c r="E12" s="52" t="s">
        <v>32</v>
      </c>
      <c r="F12" s="52" t="s">
        <v>917</v>
      </c>
      <c r="G12" s="52" t="s">
        <v>918</v>
      </c>
      <c r="H12" s="52"/>
      <c r="I12" s="52" t="s">
        <v>919</v>
      </c>
      <c r="J12" s="52"/>
      <c r="K12" s="52"/>
      <c r="L12" s="52"/>
      <c r="M12" s="52"/>
      <c r="N12" s="52"/>
      <c r="O12" s="52"/>
      <c r="P12" s="52"/>
      <c r="Q12" s="52"/>
      <c r="R12" s="52"/>
      <c r="S12" s="52" t="s">
        <v>33</v>
      </c>
      <c r="T12" s="52"/>
      <c r="U12" s="52" t="s">
        <v>34</v>
      </c>
      <c r="V12" s="52"/>
      <c r="W12" s="52" t="s">
        <v>7</v>
      </c>
    </row>
    <row r="13" spans="2:23" ht="18" customHeight="1" x14ac:dyDescent="0.25">
      <c r="B13" s="52"/>
      <c r="C13" s="52"/>
      <c r="D13" s="52"/>
      <c r="E13" s="52"/>
      <c r="F13" s="52"/>
      <c r="G13" s="52" t="s">
        <v>35</v>
      </c>
      <c r="H13" s="52" t="s">
        <v>36</v>
      </c>
      <c r="I13" s="52" t="s">
        <v>8</v>
      </c>
      <c r="J13" s="52"/>
      <c r="K13" s="52" t="s">
        <v>9</v>
      </c>
      <c r="L13" s="52"/>
      <c r="M13" s="52" t="s">
        <v>10</v>
      </c>
      <c r="N13" s="52"/>
      <c r="O13" s="52" t="s">
        <v>11</v>
      </c>
      <c r="P13" s="52"/>
      <c r="Q13" s="52" t="s">
        <v>12</v>
      </c>
      <c r="R13" s="52"/>
      <c r="S13" s="52" t="s">
        <v>35</v>
      </c>
      <c r="T13" s="52" t="s">
        <v>36</v>
      </c>
      <c r="U13" s="52"/>
      <c r="V13" s="52"/>
      <c r="W13" s="52"/>
    </row>
    <row r="14" spans="2:23" ht="47.25" x14ac:dyDescent="0.25">
      <c r="B14" s="52"/>
      <c r="C14" s="52"/>
      <c r="D14" s="52"/>
      <c r="E14" s="52"/>
      <c r="F14" s="52"/>
      <c r="G14" s="52"/>
      <c r="H14" s="52"/>
      <c r="I14" s="4" t="s">
        <v>15</v>
      </c>
      <c r="J14" s="4" t="s">
        <v>16</v>
      </c>
      <c r="K14" s="4" t="s">
        <v>15</v>
      </c>
      <c r="L14" s="4" t="s">
        <v>16</v>
      </c>
      <c r="M14" s="4" t="s">
        <v>15</v>
      </c>
      <c r="N14" s="4" t="s">
        <v>16</v>
      </c>
      <c r="O14" s="4" t="s">
        <v>15</v>
      </c>
      <c r="P14" s="4" t="s">
        <v>16</v>
      </c>
      <c r="Q14" s="4" t="s">
        <v>15</v>
      </c>
      <c r="R14" s="4" t="s">
        <v>16</v>
      </c>
      <c r="S14" s="52"/>
      <c r="T14" s="52"/>
      <c r="U14" s="4" t="s">
        <v>37</v>
      </c>
      <c r="V14" s="4" t="s">
        <v>14</v>
      </c>
      <c r="W14" s="52"/>
    </row>
    <row r="15" spans="2:23" ht="15.75" x14ac:dyDescent="0.25"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4">
        <v>20</v>
      </c>
      <c r="V15" s="4">
        <v>21</v>
      </c>
      <c r="W15" s="4">
        <v>22</v>
      </c>
    </row>
    <row r="16" spans="2:23" ht="94.5" x14ac:dyDescent="0.25">
      <c r="B16" s="42" t="s">
        <v>19</v>
      </c>
      <c r="C16" s="43" t="s">
        <v>898</v>
      </c>
      <c r="D16" s="43" t="s">
        <v>899</v>
      </c>
      <c r="E16" s="45">
        <f>0.835449825*1.2</f>
        <v>1.0025397899999999</v>
      </c>
      <c r="F16" s="39"/>
      <c r="G16" s="49">
        <f>0.835449825*1.2</f>
        <v>1.0025397899999999</v>
      </c>
      <c r="H16" s="49">
        <f>0.835449825*1.2</f>
        <v>1.0025397899999999</v>
      </c>
      <c r="I16" s="49">
        <f>0.835449825*1.2</f>
        <v>1.0025397899999999</v>
      </c>
      <c r="J16" s="49">
        <f>L16+N16+P16+R16</f>
        <v>1.11761</v>
      </c>
      <c r="K16" s="49"/>
      <c r="L16" s="49"/>
      <c r="M16" s="49"/>
      <c r="N16" s="49">
        <v>1.11761</v>
      </c>
      <c r="O16" s="49"/>
      <c r="P16" s="49"/>
      <c r="Q16" s="49"/>
      <c r="R16" s="49"/>
      <c r="S16" s="49"/>
      <c r="T16" s="49">
        <v>1.11761</v>
      </c>
      <c r="U16" s="50">
        <f>I16-J16</f>
        <v>-0.11507021000000006</v>
      </c>
      <c r="V16" s="50">
        <f>U16/I16</f>
        <v>-0.11477869621513982</v>
      </c>
      <c r="W16" s="48" t="s">
        <v>928</v>
      </c>
    </row>
    <row r="17" spans="2:23" ht="94.5" x14ac:dyDescent="0.25">
      <c r="B17" s="42" t="s">
        <v>20</v>
      </c>
      <c r="C17" s="43" t="s">
        <v>900</v>
      </c>
      <c r="D17" s="43" t="s">
        <v>901</v>
      </c>
      <c r="E17" s="45">
        <f>0.150968583333333*1.2</f>
        <v>0.18116229999999958</v>
      </c>
      <c r="F17" s="39"/>
      <c r="G17" s="49">
        <f>0.150968583333333*1.2</f>
        <v>0.18116229999999958</v>
      </c>
      <c r="H17" s="49">
        <f>0.150968583333333*1.2</f>
        <v>0.18116229999999958</v>
      </c>
      <c r="I17" s="49">
        <f>0.150968583333333*1.2</f>
        <v>0.18116229999999958</v>
      </c>
      <c r="J17" s="49">
        <f t="shared" ref="J17:J20" si="0">L17+N17+P17+R17</f>
        <v>0.24277000000000001</v>
      </c>
      <c r="K17" s="49"/>
      <c r="L17" s="49"/>
      <c r="M17" s="49"/>
      <c r="N17" s="49"/>
      <c r="O17" s="49"/>
      <c r="P17" s="49">
        <v>0.24277000000000001</v>
      </c>
      <c r="Q17" s="49"/>
      <c r="R17" s="49"/>
      <c r="S17" s="49"/>
      <c r="T17" s="49">
        <v>0.24277000000000001</v>
      </c>
      <c r="U17" s="50">
        <f>I17-J17</f>
        <v>-6.1607700000000432E-2</v>
      </c>
      <c r="V17" s="50">
        <f t="shared" ref="V17:V20" si="1">U17/I17</f>
        <v>-0.34006909826161719</v>
      </c>
      <c r="W17" s="51" t="s">
        <v>928</v>
      </c>
    </row>
    <row r="18" spans="2:23" ht="31.5" x14ac:dyDescent="0.25">
      <c r="B18" s="42" t="s">
        <v>872</v>
      </c>
      <c r="C18" s="43" t="s">
        <v>902</v>
      </c>
      <c r="D18" s="43" t="s">
        <v>903</v>
      </c>
      <c r="E18" s="45">
        <f>0.182555138888889*1.2</f>
        <v>0.21906616666666678</v>
      </c>
      <c r="F18" s="39"/>
      <c r="G18" s="49">
        <f>0.182555138888889*1.2</f>
        <v>0.21906616666666678</v>
      </c>
      <c r="H18" s="49">
        <f>0.182555138888889*1.2</f>
        <v>0.21906616666666678</v>
      </c>
      <c r="I18" s="49">
        <f>0.182555138888889*1.2</f>
        <v>0.21906616666666678</v>
      </c>
      <c r="J18" s="49">
        <f t="shared" si="0"/>
        <v>0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0">
        <f t="shared" si="1"/>
        <v>0</v>
      </c>
      <c r="W18" s="48"/>
    </row>
    <row r="19" spans="2:23" ht="94.5" x14ac:dyDescent="0.25">
      <c r="B19" s="42" t="s">
        <v>873</v>
      </c>
      <c r="C19" s="43" t="s">
        <v>904</v>
      </c>
      <c r="D19" s="43" t="s">
        <v>905</v>
      </c>
      <c r="E19" s="45">
        <f>1.169030917615*1.2</f>
        <v>1.4028371011379999</v>
      </c>
      <c r="F19" s="6"/>
      <c r="G19" s="49">
        <f>1.169030917615*1.2</f>
        <v>1.4028371011379999</v>
      </c>
      <c r="H19" s="49">
        <f>1.169030917615*1.2</f>
        <v>1.4028371011379999</v>
      </c>
      <c r="I19" s="49">
        <f>1.169030917615*1.2</f>
        <v>1.4028371011379999</v>
      </c>
      <c r="J19" s="49">
        <f t="shared" si="0"/>
        <v>1.48529</v>
      </c>
      <c r="K19" s="49"/>
      <c r="L19" s="49"/>
      <c r="M19" s="49"/>
      <c r="N19" s="49"/>
      <c r="O19" s="49"/>
      <c r="P19" s="49">
        <v>1.48529</v>
      </c>
      <c r="Q19" s="49"/>
      <c r="R19" s="49"/>
      <c r="S19" s="49"/>
      <c r="T19" s="49">
        <v>1.48529</v>
      </c>
      <c r="U19" s="50">
        <f>I19-J19</f>
        <v>-8.2452898862000135E-2</v>
      </c>
      <c r="V19" s="50">
        <f t="shared" si="1"/>
        <v>-5.8775818514575397E-2</v>
      </c>
      <c r="W19" s="51" t="s">
        <v>928</v>
      </c>
    </row>
    <row r="20" spans="2:23" ht="63" x14ac:dyDescent="0.25">
      <c r="B20" s="42" t="s">
        <v>906</v>
      </c>
      <c r="C20" s="43" t="s">
        <v>907</v>
      </c>
      <c r="D20" s="43" t="s">
        <v>908</v>
      </c>
      <c r="E20" s="45">
        <f>2.72157222222222*1.2</f>
        <v>3.2658866666666637</v>
      </c>
      <c r="F20" s="6"/>
      <c r="G20" s="49">
        <f>2.72157222222222*1.2</f>
        <v>3.2658866666666637</v>
      </c>
      <c r="H20" s="49">
        <f>2.72157222222222*1.2</f>
        <v>3.2658866666666637</v>
      </c>
      <c r="I20" s="49">
        <f>2.72157222222222*1.2</f>
        <v>3.2658866666666637</v>
      </c>
      <c r="J20" s="49">
        <f t="shared" si="0"/>
        <v>2.2733916700000001</v>
      </c>
      <c r="K20" s="49"/>
      <c r="L20" s="49"/>
      <c r="M20" s="49"/>
      <c r="N20" s="49">
        <v>2.2733916700000001</v>
      </c>
      <c r="O20" s="49"/>
      <c r="P20" s="49"/>
      <c r="Q20" s="49"/>
      <c r="R20" s="49"/>
      <c r="S20" s="49"/>
      <c r="T20" s="49">
        <v>2.2733916700000001</v>
      </c>
      <c r="U20" s="50">
        <f t="shared" ref="U20" si="2">I20-J20</f>
        <v>0.99249499666666363</v>
      </c>
      <c r="V20" s="50">
        <f t="shared" si="1"/>
        <v>0.3038975622750732</v>
      </c>
      <c r="W20" s="48" t="s">
        <v>21</v>
      </c>
    </row>
    <row r="21" spans="2:23" ht="47.25" customHeight="1" x14ac:dyDescent="0.25">
      <c r="B21" s="53" t="s">
        <v>17</v>
      </c>
      <c r="C21" s="53"/>
      <c r="D21" s="53"/>
      <c r="E21" s="45">
        <f>E19+E20+E16+E17+E18</f>
        <v>6.07149202447133</v>
      </c>
      <c r="F21" s="6">
        <f t="shared" ref="F21:R21" si="3">F19+F20</f>
        <v>0</v>
      </c>
      <c r="G21" s="49">
        <f>G19+G20+G16+G17+G18</f>
        <v>6.07149202447133</v>
      </c>
      <c r="H21" s="49">
        <f>H19+H20+H16+H17+H18</f>
        <v>6.07149202447133</v>
      </c>
      <c r="I21" s="49">
        <f>I19+I20+I16+I17+I18</f>
        <v>6.07149202447133</v>
      </c>
      <c r="J21" s="49">
        <f>J19+J20+J16+J17+J18</f>
        <v>5.1190616700000007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>N19+N20+N16+N17+N18</f>
        <v>3.3910016700000001</v>
      </c>
      <c r="O21" s="6">
        <f t="shared" si="3"/>
        <v>0</v>
      </c>
      <c r="P21" s="6">
        <f>P19+P20+P17</f>
        <v>1.7280599999999999</v>
      </c>
      <c r="Q21" s="6">
        <f t="shared" si="3"/>
        <v>0</v>
      </c>
      <c r="R21" s="49">
        <f t="shared" si="3"/>
        <v>0</v>
      </c>
      <c r="S21" s="49">
        <f>S19+S20+S16+S17+S18</f>
        <v>0</v>
      </c>
      <c r="T21" s="49">
        <f>T19+T20+T16+T17+T18</f>
        <v>5.1190616700000007</v>
      </c>
      <c r="U21" s="49">
        <f>U19+U20+U16+U17+U18</f>
        <v>0.73336418780466306</v>
      </c>
      <c r="V21" s="6"/>
      <c r="W21" s="6"/>
    </row>
  </sheetData>
  <mergeCells count="25">
    <mergeCell ref="V2:W2"/>
    <mergeCell ref="Q13:R13"/>
    <mergeCell ref="S13:S14"/>
    <mergeCell ref="T13:T14"/>
    <mergeCell ref="B21:D21"/>
    <mergeCell ref="B4:W4"/>
    <mergeCell ref="B10:N10"/>
    <mergeCell ref="I12:R12"/>
    <mergeCell ref="S12:T12"/>
    <mergeCell ref="U12:V13"/>
    <mergeCell ref="W12:W14"/>
    <mergeCell ref="G13:G14"/>
    <mergeCell ref="H13:H14"/>
    <mergeCell ref="I13:J13"/>
    <mergeCell ref="K13:L13"/>
    <mergeCell ref="M13:N13"/>
    <mergeCell ref="O13:P13"/>
    <mergeCell ref="B6:G6"/>
    <mergeCell ref="B8:D8"/>
    <mergeCell ref="B12:B14"/>
    <mergeCell ref="C12:C14"/>
    <mergeCell ref="D12:D14"/>
    <mergeCell ref="E12:E14"/>
    <mergeCell ref="F12:F14"/>
    <mergeCell ref="G12:H12"/>
  </mergeCells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B26"/>
  <sheetViews>
    <sheetView topLeftCell="AO13" zoomScale="70" zoomScaleNormal="70" workbookViewId="0">
      <selection activeCell="AW21" sqref="AW21:AW25"/>
    </sheetView>
  </sheetViews>
  <sheetFormatPr defaultRowHeight="15" x14ac:dyDescent="0.25"/>
  <cols>
    <col min="1" max="1" width="2" style="1" customWidth="1"/>
    <col min="2" max="2" width="17.85546875" style="1" customWidth="1"/>
    <col min="3" max="3" width="24.140625" style="1" customWidth="1"/>
    <col min="4" max="4" width="18.28515625" style="1" customWidth="1"/>
    <col min="5" max="5" width="22.5703125" style="1" customWidth="1"/>
    <col min="6" max="78" width="9.140625" style="1"/>
    <col min="79" max="79" width="15.28515625" style="1" bestFit="1" customWidth="1"/>
    <col min="80" max="80" width="31.85546875" style="1" customWidth="1"/>
    <col min="81" max="16384" width="9.140625" style="1"/>
  </cols>
  <sheetData>
    <row r="2" spans="2:80" ht="51" customHeight="1" x14ac:dyDescent="0.25">
      <c r="BY2" s="54" t="s">
        <v>82</v>
      </c>
      <c r="BZ2" s="54"/>
      <c r="CA2" s="54"/>
      <c r="CB2" s="54"/>
    </row>
    <row r="4" spans="2:80" ht="15.75" x14ac:dyDescent="0.25">
      <c r="B4" s="62" t="s">
        <v>932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</row>
    <row r="5" spans="2:80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8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80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80" ht="31.5" customHeight="1" x14ac:dyDescent="0.25">
      <c r="B8" s="57" t="s">
        <v>22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80" ht="15.75" x14ac:dyDescent="0.25">
      <c r="D9" s="3"/>
    </row>
    <row r="10" spans="2:80" ht="15" customHeight="1" x14ac:dyDescent="0.25">
      <c r="B10" s="56" t="s">
        <v>909</v>
      </c>
      <c r="C10" s="56"/>
      <c r="D10" s="56"/>
    </row>
    <row r="11" spans="2:80" ht="15.75" x14ac:dyDescent="0.25">
      <c r="D11" s="3"/>
    </row>
    <row r="12" spans="2:80" ht="68.25" customHeight="1" x14ac:dyDescent="0.25">
      <c r="B12" s="57" t="s">
        <v>23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80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5" spans="2:80" ht="15.75" x14ac:dyDescent="0.25">
      <c r="B15" s="52" t="s">
        <v>1</v>
      </c>
      <c r="C15" s="52" t="s">
        <v>2</v>
      </c>
      <c r="D15" s="52" t="s">
        <v>3</v>
      </c>
      <c r="E15" s="52" t="s">
        <v>39</v>
      </c>
      <c r="F15" s="59" t="s">
        <v>922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1"/>
      <c r="BX15" s="52" t="s">
        <v>83</v>
      </c>
      <c r="BY15" s="52"/>
      <c r="BZ15" s="52"/>
      <c r="CA15" s="52"/>
      <c r="CB15" s="52" t="s">
        <v>7</v>
      </c>
    </row>
    <row r="16" spans="2:80" ht="15.75" x14ac:dyDescent="0.25">
      <c r="B16" s="52"/>
      <c r="C16" s="52"/>
      <c r="D16" s="52"/>
      <c r="E16" s="52"/>
      <c r="F16" s="52" t="s">
        <v>15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9"/>
      <c r="AO16" s="52" t="s">
        <v>16</v>
      </c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</row>
    <row r="17" spans="2:80" ht="15.75" x14ac:dyDescent="0.25">
      <c r="B17" s="52"/>
      <c r="C17" s="52"/>
      <c r="D17" s="52"/>
      <c r="E17" s="52"/>
      <c r="F17" s="52" t="s">
        <v>8</v>
      </c>
      <c r="G17" s="52"/>
      <c r="H17" s="52"/>
      <c r="I17" s="52"/>
      <c r="J17" s="52"/>
      <c r="K17" s="52"/>
      <c r="L17" s="52"/>
      <c r="M17" s="52" t="s">
        <v>9</v>
      </c>
      <c r="N17" s="52"/>
      <c r="O17" s="52"/>
      <c r="P17" s="52"/>
      <c r="Q17" s="52"/>
      <c r="R17" s="52"/>
      <c r="S17" s="52"/>
      <c r="T17" s="52" t="s">
        <v>10</v>
      </c>
      <c r="U17" s="52"/>
      <c r="V17" s="52"/>
      <c r="W17" s="52"/>
      <c r="X17" s="52"/>
      <c r="Y17" s="52"/>
      <c r="Z17" s="52"/>
      <c r="AA17" s="52" t="s">
        <v>11</v>
      </c>
      <c r="AB17" s="52"/>
      <c r="AC17" s="52"/>
      <c r="AD17" s="52"/>
      <c r="AE17" s="52"/>
      <c r="AF17" s="52"/>
      <c r="AG17" s="52"/>
      <c r="AH17" s="52" t="s">
        <v>12</v>
      </c>
      <c r="AI17" s="52"/>
      <c r="AJ17" s="52"/>
      <c r="AK17" s="52"/>
      <c r="AL17" s="52"/>
      <c r="AM17" s="52"/>
      <c r="AN17" s="59"/>
      <c r="AO17" s="52" t="s">
        <v>8</v>
      </c>
      <c r="AP17" s="52"/>
      <c r="AQ17" s="52"/>
      <c r="AR17" s="52"/>
      <c r="AS17" s="52"/>
      <c r="AT17" s="52"/>
      <c r="AU17" s="52"/>
      <c r="AV17" s="52" t="s">
        <v>9</v>
      </c>
      <c r="AW17" s="52"/>
      <c r="AX17" s="52"/>
      <c r="AY17" s="52"/>
      <c r="AZ17" s="52"/>
      <c r="BA17" s="52"/>
      <c r="BB17" s="52"/>
      <c r="BC17" s="52" t="s">
        <v>10</v>
      </c>
      <c r="BD17" s="52"/>
      <c r="BE17" s="52"/>
      <c r="BF17" s="52"/>
      <c r="BG17" s="52"/>
      <c r="BH17" s="52"/>
      <c r="BI17" s="52"/>
      <c r="BJ17" s="52" t="s">
        <v>11</v>
      </c>
      <c r="BK17" s="52"/>
      <c r="BL17" s="52"/>
      <c r="BM17" s="52"/>
      <c r="BN17" s="52"/>
      <c r="BO17" s="52"/>
      <c r="BP17" s="52"/>
      <c r="BQ17" s="52" t="s">
        <v>12</v>
      </c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</row>
    <row r="18" spans="2:80" ht="63" x14ac:dyDescent="0.25">
      <c r="B18" s="52"/>
      <c r="C18" s="52"/>
      <c r="D18" s="52"/>
      <c r="E18" s="52"/>
      <c r="F18" s="8" t="s">
        <v>40</v>
      </c>
      <c r="G18" s="52" t="s">
        <v>41</v>
      </c>
      <c r="H18" s="52"/>
      <c r="I18" s="52"/>
      <c r="J18" s="52"/>
      <c r="K18" s="52"/>
      <c r="L18" s="52"/>
      <c r="M18" s="8" t="s">
        <v>40</v>
      </c>
      <c r="N18" s="52" t="s">
        <v>41</v>
      </c>
      <c r="O18" s="52"/>
      <c r="P18" s="52"/>
      <c r="Q18" s="52"/>
      <c r="R18" s="52"/>
      <c r="S18" s="52"/>
      <c r="T18" s="8" t="s">
        <v>40</v>
      </c>
      <c r="U18" s="52" t="s">
        <v>41</v>
      </c>
      <c r="V18" s="52"/>
      <c r="W18" s="52"/>
      <c r="X18" s="52"/>
      <c r="Y18" s="52"/>
      <c r="Z18" s="52"/>
      <c r="AA18" s="8" t="s">
        <v>40</v>
      </c>
      <c r="AB18" s="52" t="s">
        <v>41</v>
      </c>
      <c r="AC18" s="52"/>
      <c r="AD18" s="52"/>
      <c r="AE18" s="52"/>
      <c r="AF18" s="52"/>
      <c r="AG18" s="52"/>
      <c r="AH18" s="8" t="s">
        <v>40</v>
      </c>
      <c r="AI18" s="52" t="s">
        <v>41</v>
      </c>
      <c r="AJ18" s="52"/>
      <c r="AK18" s="52"/>
      <c r="AL18" s="52"/>
      <c r="AM18" s="52"/>
      <c r="AN18" s="59"/>
      <c r="AO18" s="8" t="s">
        <v>40</v>
      </c>
      <c r="AP18" s="52" t="s">
        <v>41</v>
      </c>
      <c r="AQ18" s="52"/>
      <c r="AR18" s="52"/>
      <c r="AS18" s="52"/>
      <c r="AT18" s="52"/>
      <c r="AU18" s="52"/>
      <c r="AV18" s="8" t="s">
        <v>40</v>
      </c>
      <c r="AW18" s="52" t="s">
        <v>41</v>
      </c>
      <c r="AX18" s="52"/>
      <c r="AY18" s="52"/>
      <c r="AZ18" s="52"/>
      <c r="BA18" s="52"/>
      <c r="BB18" s="52"/>
      <c r="BC18" s="8" t="s">
        <v>40</v>
      </c>
      <c r="BD18" s="52" t="s">
        <v>41</v>
      </c>
      <c r="BE18" s="52"/>
      <c r="BF18" s="52"/>
      <c r="BG18" s="52"/>
      <c r="BH18" s="52"/>
      <c r="BI18" s="52"/>
      <c r="BJ18" s="8" t="s">
        <v>40</v>
      </c>
      <c r="BK18" s="52" t="s">
        <v>41</v>
      </c>
      <c r="BL18" s="52"/>
      <c r="BM18" s="52"/>
      <c r="BN18" s="52"/>
      <c r="BO18" s="52"/>
      <c r="BP18" s="52"/>
      <c r="BQ18" s="8" t="s">
        <v>40</v>
      </c>
      <c r="BR18" s="52" t="s">
        <v>41</v>
      </c>
      <c r="BS18" s="52"/>
      <c r="BT18" s="52"/>
      <c r="BU18" s="52"/>
      <c r="BV18" s="52"/>
      <c r="BW18" s="52"/>
      <c r="BX18" s="52" t="s">
        <v>40</v>
      </c>
      <c r="BY18" s="52"/>
      <c r="BZ18" s="52" t="s">
        <v>41</v>
      </c>
      <c r="CA18" s="52"/>
      <c r="CB18" s="52"/>
    </row>
    <row r="19" spans="2:80" ht="63" x14ac:dyDescent="0.25">
      <c r="B19" s="52"/>
      <c r="C19" s="52"/>
      <c r="D19" s="52"/>
      <c r="E19" s="52"/>
      <c r="F19" s="8" t="s">
        <v>37</v>
      </c>
      <c r="G19" s="8" t="s">
        <v>37</v>
      </c>
      <c r="H19" s="8" t="s">
        <v>42</v>
      </c>
      <c r="I19" s="8" t="s">
        <v>43</v>
      </c>
      <c r="J19" s="8" t="s">
        <v>44</v>
      </c>
      <c r="K19" s="8" t="s">
        <v>45</v>
      </c>
      <c r="L19" s="8" t="s">
        <v>119</v>
      </c>
      <c r="M19" s="8" t="s">
        <v>37</v>
      </c>
      <c r="N19" s="8" t="s">
        <v>37</v>
      </c>
      <c r="O19" s="8" t="s">
        <v>42</v>
      </c>
      <c r="P19" s="8" t="s">
        <v>43</v>
      </c>
      <c r="Q19" s="8" t="s">
        <v>44</v>
      </c>
      <c r="R19" s="8" t="s">
        <v>45</v>
      </c>
      <c r="S19" s="8" t="s">
        <v>119</v>
      </c>
      <c r="T19" s="8" t="s">
        <v>37</v>
      </c>
      <c r="U19" s="8" t="s">
        <v>37</v>
      </c>
      <c r="V19" s="8" t="s">
        <v>42</v>
      </c>
      <c r="W19" s="8" t="s">
        <v>43</v>
      </c>
      <c r="X19" s="8" t="s">
        <v>44</v>
      </c>
      <c r="Y19" s="8" t="s">
        <v>45</v>
      </c>
      <c r="Z19" s="8" t="s">
        <v>119</v>
      </c>
      <c r="AA19" s="8" t="s">
        <v>37</v>
      </c>
      <c r="AB19" s="8" t="s">
        <v>37</v>
      </c>
      <c r="AC19" s="8" t="s">
        <v>42</v>
      </c>
      <c r="AD19" s="8" t="s">
        <v>43</v>
      </c>
      <c r="AE19" s="8" t="s">
        <v>44</v>
      </c>
      <c r="AF19" s="8" t="s">
        <v>45</v>
      </c>
      <c r="AG19" s="8" t="s">
        <v>119</v>
      </c>
      <c r="AH19" s="8" t="s">
        <v>37</v>
      </c>
      <c r="AI19" s="8" t="s">
        <v>37</v>
      </c>
      <c r="AJ19" s="8" t="s">
        <v>42</v>
      </c>
      <c r="AK19" s="8" t="s">
        <v>43</v>
      </c>
      <c r="AL19" s="8" t="s">
        <v>44</v>
      </c>
      <c r="AM19" s="8" t="s">
        <v>45</v>
      </c>
      <c r="AN19" s="8" t="s">
        <v>119</v>
      </c>
      <c r="AO19" s="8" t="s">
        <v>37</v>
      </c>
      <c r="AP19" s="8" t="s">
        <v>37</v>
      </c>
      <c r="AQ19" s="8" t="s">
        <v>42</v>
      </c>
      <c r="AR19" s="8" t="s">
        <v>43</v>
      </c>
      <c r="AS19" s="8" t="s">
        <v>44</v>
      </c>
      <c r="AT19" s="8" t="s">
        <v>45</v>
      </c>
      <c r="AU19" s="8" t="s">
        <v>119</v>
      </c>
      <c r="AV19" s="8" t="s">
        <v>37</v>
      </c>
      <c r="AW19" s="8" t="s">
        <v>37</v>
      </c>
      <c r="AX19" s="8" t="s">
        <v>42</v>
      </c>
      <c r="AY19" s="8" t="s">
        <v>43</v>
      </c>
      <c r="AZ19" s="8" t="s">
        <v>44</v>
      </c>
      <c r="BA19" s="8" t="s">
        <v>45</v>
      </c>
      <c r="BB19" s="8" t="s">
        <v>119</v>
      </c>
      <c r="BC19" s="8" t="s">
        <v>37</v>
      </c>
      <c r="BD19" s="8" t="s">
        <v>37</v>
      </c>
      <c r="BE19" s="8" t="s">
        <v>42</v>
      </c>
      <c r="BF19" s="8" t="s">
        <v>43</v>
      </c>
      <c r="BG19" s="8" t="s">
        <v>44</v>
      </c>
      <c r="BH19" s="8" t="s">
        <v>45</v>
      </c>
      <c r="BI19" s="8" t="s">
        <v>119</v>
      </c>
      <c r="BJ19" s="8" t="s">
        <v>37</v>
      </c>
      <c r="BK19" s="8" t="s">
        <v>37</v>
      </c>
      <c r="BL19" s="8" t="s">
        <v>42</v>
      </c>
      <c r="BM19" s="8" t="s">
        <v>43</v>
      </c>
      <c r="BN19" s="8" t="s">
        <v>44</v>
      </c>
      <c r="BO19" s="8" t="s">
        <v>45</v>
      </c>
      <c r="BP19" s="8" t="s">
        <v>119</v>
      </c>
      <c r="BQ19" s="8" t="s">
        <v>37</v>
      </c>
      <c r="BR19" s="8" t="s">
        <v>37</v>
      </c>
      <c r="BS19" s="8" t="s">
        <v>42</v>
      </c>
      <c r="BT19" s="8" t="s">
        <v>43</v>
      </c>
      <c r="BU19" s="8" t="s">
        <v>44</v>
      </c>
      <c r="BV19" s="8" t="s">
        <v>45</v>
      </c>
      <c r="BW19" s="8" t="s">
        <v>119</v>
      </c>
      <c r="BX19" s="8" t="s">
        <v>37</v>
      </c>
      <c r="BY19" s="8" t="s">
        <v>14</v>
      </c>
      <c r="BZ19" s="8" t="s">
        <v>37</v>
      </c>
      <c r="CA19" s="8" t="s">
        <v>14</v>
      </c>
      <c r="CB19" s="52"/>
    </row>
    <row r="20" spans="2:80" ht="15.75" x14ac:dyDescent="0.25">
      <c r="B20" s="8">
        <v>1</v>
      </c>
      <c r="C20" s="8">
        <v>2</v>
      </c>
      <c r="D20" s="8">
        <v>3</v>
      </c>
      <c r="E20" s="8">
        <v>4</v>
      </c>
      <c r="F20" s="8" t="s">
        <v>47</v>
      </c>
      <c r="G20" s="8" t="s">
        <v>48</v>
      </c>
      <c r="H20" s="8" t="s">
        <v>49</v>
      </c>
      <c r="I20" s="8" t="s">
        <v>50</v>
      </c>
      <c r="J20" s="8" t="s">
        <v>51</v>
      </c>
      <c r="K20" s="8" t="s">
        <v>52</v>
      </c>
      <c r="L20" s="8" t="s">
        <v>53</v>
      </c>
      <c r="M20" s="8" t="s">
        <v>54</v>
      </c>
      <c r="N20" s="8" t="s">
        <v>55</v>
      </c>
      <c r="O20" s="8" t="s">
        <v>56</v>
      </c>
      <c r="P20" s="8" t="s">
        <v>57</v>
      </c>
      <c r="Q20" s="8" t="s">
        <v>58</v>
      </c>
      <c r="R20" s="8" t="s">
        <v>59</v>
      </c>
      <c r="S20" s="8" t="s">
        <v>60</v>
      </c>
      <c r="T20" s="8" t="s">
        <v>61</v>
      </c>
      <c r="U20" s="8" t="s">
        <v>62</v>
      </c>
      <c r="V20" s="8" t="s">
        <v>63</v>
      </c>
      <c r="W20" s="8" t="s">
        <v>64</v>
      </c>
      <c r="X20" s="8" t="s">
        <v>65</v>
      </c>
      <c r="Y20" s="8" t="s">
        <v>66</v>
      </c>
      <c r="Z20" s="8" t="s">
        <v>67</v>
      </c>
      <c r="AA20" s="8" t="s">
        <v>68</v>
      </c>
      <c r="AB20" s="8" t="s">
        <v>69</v>
      </c>
      <c r="AC20" s="8" t="s">
        <v>70</v>
      </c>
      <c r="AD20" s="8" t="s">
        <v>71</v>
      </c>
      <c r="AE20" s="8" t="s">
        <v>72</v>
      </c>
      <c r="AF20" s="8" t="s">
        <v>73</v>
      </c>
      <c r="AG20" s="8" t="s">
        <v>74</v>
      </c>
      <c r="AH20" s="8" t="s">
        <v>75</v>
      </c>
      <c r="AI20" s="8" t="s">
        <v>76</v>
      </c>
      <c r="AJ20" s="8" t="s">
        <v>77</v>
      </c>
      <c r="AK20" s="8" t="s">
        <v>78</v>
      </c>
      <c r="AL20" s="8" t="s">
        <v>79</v>
      </c>
      <c r="AM20" s="8" t="s">
        <v>80</v>
      </c>
      <c r="AN20" s="12" t="s">
        <v>81</v>
      </c>
      <c r="AO20" s="8" t="s">
        <v>84</v>
      </c>
      <c r="AP20" s="8" t="s">
        <v>85</v>
      </c>
      <c r="AQ20" s="8" t="s">
        <v>86</v>
      </c>
      <c r="AR20" s="8" t="s">
        <v>87</v>
      </c>
      <c r="AS20" s="8" t="s">
        <v>88</v>
      </c>
      <c r="AT20" s="8" t="s">
        <v>89</v>
      </c>
      <c r="AU20" s="8" t="s">
        <v>90</v>
      </c>
      <c r="AV20" s="8" t="s">
        <v>91</v>
      </c>
      <c r="AW20" s="8" t="s">
        <v>92</v>
      </c>
      <c r="AX20" s="8" t="s">
        <v>93</v>
      </c>
      <c r="AY20" s="8" t="s">
        <v>94</v>
      </c>
      <c r="AZ20" s="8" t="s">
        <v>95</v>
      </c>
      <c r="BA20" s="8" t="s">
        <v>96</v>
      </c>
      <c r="BB20" s="8" t="s">
        <v>97</v>
      </c>
      <c r="BC20" s="8" t="s">
        <v>98</v>
      </c>
      <c r="BD20" s="8" t="s">
        <v>99</v>
      </c>
      <c r="BE20" s="8" t="s">
        <v>100</v>
      </c>
      <c r="BF20" s="8" t="s">
        <v>101</v>
      </c>
      <c r="BG20" s="8" t="s">
        <v>102</v>
      </c>
      <c r="BH20" s="8" t="s">
        <v>103</v>
      </c>
      <c r="BI20" s="8" t="s">
        <v>104</v>
      </c>
      <c r="BJ20" s="8" t="s">
        <v>105</v>
      </c>
      <c r="BK20" s="8" t="s">
        <v>106</v>
      </c>
      <c r="BL20" s="8" t="s">
        <v>107</v>
      </c>
      <c r="BM20" s="8" t="s">
        <v>108</v>
      </c>
      <c r="BN20" s="8" t="s">
        <v>109</v>
      </c>
      <c r="BO20" s="8" t="s">
        <v>110</v>
      </c>
      <c r="BP20" s="8" t="s">
        <v>111</v>
      </c>
      <c r="BQ20" s="8" t="s">
        <v>112</v>
      </c>
      <c r="BR20" s="8" t="s">
        <v>113</v>
      </c>
      <c r="BS20" s="8" t="s">
        <v>114</v>
      </c>
      <c r="BT20" s="8" t="s">
        <v>115</v>
      </c>
      <c r="BU20" s="8" t="s">
        <v>116</v>
      </c>
      <c r="BV20" s="8" t="s">
        <v>117</v>
      </c>
      <c r="BW20" s="8" t="s">
        <v>118</v>
      </c>
      <c r="BX20" s="8">
        <v>7</v>
      </c>
      <c r="BY20" s="8">
        <v>8</v>
      </c>
      <c r="BZ20" s="8">
        <v>9</v>
      </c>
      <c r="CA20" s="8">
        <v>10</v>
      </c>
      <c r="CB20" s="8">
        <v>11</v>
      </c>
    </row>
    <row r="21" spans="2:80" ht="63" x14ac:dyDescent="0.25">
      <c r="B21" s="42" t="s">
        <v>19</v>
      </c>
      <c r="C21" s="43" t="s">
        <v>898</v>
      </c>
      <c r="D21" s="43" t="s">
        <v>899</v>
      </c>
      <c r="E21" s="45">
        <f>0.835449825*1.2</f>
        <v>1.0025397899999999</v>
      </c>
      <c r="F21" s="39"/>
      <c r="G21" s="45">
        <f>0.835449825*1.2</f>
        <v>1.0025397899999999</v>
      </c>
      <c r="H21" s="39"/>
      <c r="I21" s="39"/>
      <c r="J21" s="39"/>
      <c r="K21" s="39"/>
      <c r="L21" s="39">
        <v>1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0"/>
      <c r="AO21" s="6">
        <f>AW21+BD21+BK21+BR21</f>
        <v>1.11761</v>
      </c>
      <c r="AP21" s="39"/>
      <c r="AQ21" s="39"/>
      <c r="AR21" s="39"/>
      <c r="AS21" s="39"/>
      <c r="AT21" s="39"/>
      <c r="AU21" s="39"/>
      <c r="AV21" s="39"/>
      <c r="AW21" s="6"/>
      <c r="AX21" s="39"/>
      <c r="AY21" s="39"/>
      <c r="AZ21" s="39"/>
      <c r="BA21" s="39"/>
      <c r="BB21" s="39"/>
      <c r="BC21" s="39"/>
      <c r="BD21" s="6">
        <v>1.11761</v>
      </c>
      <c r="BE21" s="39"/>
      <c r="BF21" s="6"/>
      <c r="BG21" s="39"/>
      <c r="BH21" s="39"/>
      <c r="BI21" s="39"/>
      <c r="BJ21" s="39"/>
      <c r="BK21" s="6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50">
        <f>G21-AO21</f>
        <v>-0.11507021000000006</v>
      </c>
      <c r="CA21" s="50">
        <f>BZ21/G21</f>
        <v>-0.11477869621513982</v>
      </c>
      <c r="CB21" s="39"/>
    </row>
    <row r="22" spans="2:80" ht="47.25" x14ac:dyDescent="0.25">
      <c r="B22" s="42" t="s">
        <v>20</v>
      </c>
      <c r="C22" s="43" t="s">
        <v>900</v>
      </c>
      <c r="D22" s="43" t="s">
        <v>901</v>
      </c>
      <c r="E22" s="45">
        <f>0.150968583333333*1.2</f>
        <v>0.18116229999999958</v>
      </c>
      <c r="F22" s="39"/>
      <c r="G22" s="45">
        <f>0.150968583333333*1.2</f>
        <v>0.18116229999999958</v>
      </c>
      <c r="H22" s="39"/>
      <c r="I22" s="39"/>
      <c r="J22" s="39"/>
      <c r="K22" s="39"/>
      <c r="L22" s="39">
        <v>1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0"/>
      <c r="AO22" s="6">
        <f t="shared" ref="AO22:AO24" si="0">AW22+BD22+BK22+BR22</f>
        <v>0.24277000000000001</v>
      </c>
      <c r="AP22" s="39"/>
      <c r="AQ22" s="39"/>
      <c r="AR22" s="39"/>
      <c r="AS22" s="39"/>
      <c r="AT22" s="39"/>
      <c r="AU22" s="39"/>
      <c r="AV22" s="39"/>
      <c r="AW22" s="49"/>
      <c r="AX22" s="39"/>
      <c r="AY22" s="39"/>
      <c r="AZ22" s="39"/>
      <c r="BA22" s="39"/>
      <c r="BB22" s="39"/>
      <c r="BC22" s="39"/>
      <c r="BD22" s="49"/>
      <c r="BE22" s="39"/>
      <c r="BF22" s="49"/>
      <c r="BG22" s="39"/>
      <c r="BH22" s="39"/>
      <c r="BI22" s="39"/>
      <c r="BJ22" s="39"/>
      <c r="BK22" s="49">
        <v>0.24277000000000001</v>
      </c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50">
        <f>G22-AO22</f>
        <v>-6.1607700000000432E-2</v>
      </c>
      <c r="CA22" s="50">
        <f>BZ22/G22</f>
        <v>-0.34006909826161719</v>
      </c>
      <c r="CB22" s="39"/>
    </row>
    <row r="23" spans="2:80" ht="31.5" x14ac:dyDescent="0.25">
      <c r="B23" s="42" t="s">
        <v>872</v>
      </c>
      <c r="C23" s="43" t="s">
        <v>902</v>
      </c>
      <c r="D23" s="43" t="s">
        <v>903</v>
      </c>
      <c r="E23" s="45">
        <f>0.182555138888889*1.2</f>
        <v>0.21906616666666678</v>
      </c>
      <c r="F23" s="39"/>
      <c r="G23" s="45">
        <f>0.182555138888889*1.2</f>
        <v>0.21906616666666678</v>
      </c>
      <c r="H23" s="39"/>
      <c r="I23" s="39"/>
      <c r="J23" s="39"/>
      <c r="K23" s="39"/>
      <c r="L23" s="39">
        <v>1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6">
        <f t="shared" si="0"/>
        <v>0</v>
      </c>
      <c r="AP23" s="39"/>
      <c r="AQ23" s="39"/>
      <c r="AR23" s="39"/>
      <c r="AS23" s="39"/>
      <c r="AT23" s="39"/>
      <c r="AU23" s="39"/>
      <c r="AV23" s="39"/>
      <c r="AW23" s="49"/>
      <c r="AX23" s="39"/>
      <c r="AY23" s="39"/>
      <c r="AZ23" s="39"/>
      <c r="BA23" s="39"/>
      <c r="BB23" s="39"/>
      <c r="BC23" s="39"/>
      <c r="BD23" s="49"/>
      <c r="BE23" s="39"/>
      <c r="BF23" s="49"/>
      <c r="BG23" s="39"/>
      <c r="BH23" s="39"/>
      <c r="BI23" s="39"/>
      <c r="BJ23" s="39"/>
      <c r="BK23" s="4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50"/>
      <c r="CA23" s="50"/>
      <c r="CB23" s="39"/>
    </row>
    <row r="24" spans="2:80" ht="15.75" x14ac:dyDescent="0.25">
      <c r="B24" s="42" t="s">
        <v>873</v>
      </c>
      <c r="C24" s="43" t="s">
        <v>904</v>
      </c>
      <c r="D24" s="43" t="s">
        <v>905</v>
      </c>
      <c r="E24" s="45">
        <f>1.169030917615*1.2</f>
        <v>1.4028371011379999</v>
      </c>
      <c r="F24" s="6"/>
      <c r="G24" s="45">
        <f>1.169030917615*1.2</f>
        <v>1.4028371011379999</v>
      </c>
      <c r="H24" s="6"/>
      <c r="I24" s="6"/>
      <c r="J24" s="6"/>
      <c r="K24" s="6"/>
      <c r="L24" s="15">
        <v>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14"/>
      <c r="AO24" s="6">
        <f t="shared" si="0"/>
        <v>1.48529</v>
      </c>
      <c r="AP24" s="6"/>
      <c r="AQ24" s="6"/>
      <c r="AR24" s="6"/>
      <c r="AS24" s="6"/>
      <c r="AT24" s="6"/>
      <c r="AU24" s="15"/>
      <c r="AV24" s="6"/>
      <c r="AW24" s="49"/>
      <c r="AX24" s="6"/>
      <c r="AY24" s="6"/>
      <c r="AZ24" s="6"/>
      <c r="BA24" s="6"/>
      <c r="BB24" s="15"/>
      <c r="BC24" s="6"/>
      <c r="BD24" s="49"/>
      <c r="BE24" s="6"/>
      <c r="BF24" s="49"/>
      <c r="BG24" s="6"/>
      <c r="BH24" s="6"/>
      <c r="BI24" s="6"/>
      <c r="BJ24" s="6"/>
      <c r="BK24" s="49">
        <v>1.48529</v>
      </c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50">
        <f>G24-AO24</f>
        <v>-8.2452898862000135E-2</v>
      </c>
      <c r="CA24" s="50">
        <f>BZ24/G24</f>
        <v>-5.8775818514575397E-2</v>
      </c>
      <c r="CB24" s="6"/>
    </row>
    <row r="25" spans="2:80" ht="78.75" x14ac:dyDescent="0.25">
      <c r="B25" s="42" t="s">
        <v>906</v>
      </c>
      <c r="C25" s="43" t="s">
        <v>907</v>
      </c>
      <c r="D25" s="43" t="s">
        <v>908</v>
      </c>
      <c r="E25" s="45">
        <f>2.72157222222222*1.2</f>
        <v>3.2658866666666637</v>
      </c>
      <c r="F25" s="6"/>
      <c r="G25" s="45">
        <f>2.72157222222222*1.2</f>
        <v>3.2658866666666637</v>
      </c>
      <c r="H25" s="6"/>
      <c r="I25" s="6"/>
      <c r="J25" s="6"/>
      <c r="K25" s="6"/>
      <c r="L25" s="15">
        <v>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4"/>
      <c r="AO25" s="6">
        <f t="shared" ref="AO25" si="1">AW25+BD25+BK25+BR25</f>
        <v>2.2733916700000001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>
        <v>2.2733916700000001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50">
        <f t="shared" ref="BZ25" si="2">G25-AO25</f>
        <v>0.99249499666666363</v>
      </c>
      <c r="CA25" s="50">
        <f t="shared" ref="CA25" si="3">BZ25/G25</f>
        <v>0.3038975622750732</v>
      </c>
      <c r="CB25" s="6"/>
    </row>
    <row r="26" spans="2:80" ht="15.75" x14ac:dyDescent="0.25">
      <c r="B26" s="53" t="s">
        <v>17</v>
      </c>
      <c r="C26" s="53"/>
      <c r="D26" s="53"/>
      <c r="E26" s="45">
        <f>E24+E25+E21+E22+E23</f>
        <v>6.07149202447133</v>
      </c>
      <c r="F26" s="6">
        <f t="shared" ref="F26:BQ26" si="4">F24+F25</f>
        <v>0</v>
      </c>
      <c r="G26" s="45">
        <f>G24+G25+G21+G22+G23</f>
        <v>6.07149202447133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15">
        <f t="shared" si="4"/>
        <v>3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>
        <f t="shared" si="4"/>
        <v>0</v>
      </c>
      <c r="X26" s="6">
        <f t="shared" si="4"/>
        <v>0</v>
      </c>
      <c r="Y26" s="6">
        <f t="shared" si="4"/>
        <v>0</v>
      </c>
      <c r="Z26" s="6">
        <f t="shared" si="4"/>
        <v>0</v>
      </c>
      <c r="AA26" s="6">
        <f t="shared" si="4"/>
        <v>0</v>
      </c>
      <c r="AB26" s="6">
        <f t="shared" si="4"/>
        <v>0</v>
      </c>
      <c r="AC26" s="6">
        <f t="shared" si="4"/>
        <v>0</v>
      </c>
      <c r="AD26" s="6">
        <f t="shared" si="4"/>
        <v>0</v>
      </c>
      <c r="AE26" s="6">
        <f t="shared" si="4"/>
        <v>0</v>
      </c>
      <c r="AF26" s="6">
        <f t="shared" si="4"/>
        <v>0</v>
      </c>
      <c r="AG26" s="6">
        <f t="shared" si="4"/>
        <v>0</v>
      </c>
      <c r="AH26" s="6">
        <f t="shared" si="4"/>
        <v>0</v>
      </c>
      <c r="AI26" s="6">
        <f t="shared" si="4"/>
        <v>0</v>
      </c>
      <c r="AJ26" s="6">
        <f t="shared" si="4"/>
        <v>0</v>
      </c>
      <c r="AK26" s="6">
        <f t="shared" si="4"/>
        <v>0</v>
      </c>
      <c r="AL26" s="6">
        <f t="shared" si="4"/>
        <v>0</v>
      </c>
      <c r="AM26" s="6">
        <f t="shared" si="4"/>
        <v>0</v>
      </c>
      <c r="AN26" s="6">
        <f t="shared" si="4"/>
        <v>0</v>
      </c>
      <c r="AO26" s="6">
        <f>AO24+AO25+AO21+AO22+AO23</f>
        <v>5.1190616700000007</v>
      </c>
      <c r="AP26" s="6">
        <f t="shared" si="4"/>
        <v>0</v>
      </c>
      <c r="AQ26" s="6">
        <f t="shared" si="4"/>
        <v>0</v>
      </c>
      <c r="AR26" s="6">
        <f t="shared" si="4"/>
        <v>0</v>
      </c>
      <c r="AS26" s="6">
        <f t="shared" si="4"/>
        <v>0</v>
      </c>
      <c r="AT26" s="6">
        <f t="shared" si="4"/>
        <v>0</v>
      </c>
      <c r="AU26" s="6">
        <f t="shared" si="4"/>
        <v>0</v>
      </c>
      <c r="AV26" s="6">
        <f t="shared" si="4"/>
        <v>0</v>
      </c>
      <c r="AW26" s="6">
        <f>AW24+AW25+AW21+AW22+AW23</f>
        <v>0</v>
      </c>
      <c r="AX26" s="6">
        <f t="shared" si="4"/>
        <v>0</v>
      </c>
      <c r="AY26" s="6">
        <f t="shared" si="4"/>
        <v>0</v>
      </c>
      <c r="AZ26" s="6">
        <f t="shared" si="4"/>
        <v>0</v>
      </c>
      <c r="BA26" s="6">
        <f t="shared" si="4"/>
        <v>0</v>
      </c>
      <c r="BB26" s="6">
        <f t="shared" si="4"/>
        <v>0</v>
      </c>
      <c r="BC26" s="6">
        <f t="shared" si="4"/>
        <v>0</v>
      </c>
      <c r="BD26" s="6">
        <f>BD24+BD21+BD25</f>
        <v>3.3910016700000001</v>
      </c>
      <c r="BE26" s="6">
        <f t="shared" si="4"/>
        <v>0</v>
      </c>
      <c r="BF26" s="6">
        <f t="shared" si="4"/>
        <v>0</v>
      </c>
      <c r="BG26" s="6">
        <f t="shared" si="4"/>
        <v>0</v>
      </c>
      <c r="BH26" s="6">
        <f t="shared" si="4"/>
        <v>0</v>
      </c>
      <c r="BI26" s="6">
        <f t="shared" si="4"/>
        <v>0</v>
      </c>
      <c r="BJ26" s="6">
        <f t="shared" si="4"/>
        <v>0</v>
      </c>
      <c r="BK26" s="6">
        <f>BK24+BK22+BK25</f>
        <v>1.7280599999999999</v>
      </c>
      <c r="BL26" s="6">
        <f t="shared" si="4"/>
        <v>0</v>
      </c>
      <c r="BM26" s="6">
        <f t="shared" si="4"/>
        <v>0</v>
      </c>
      <c r="BN26" s="6">
        <f t="shared" si="4"/>
        <v>0</v>
      </c>
      <c r="BO26" s="6">
        <f t="shared" si="4"/>
        <v>0</v>
      </c>
      <c r="BP26" s="6">
        <f t="shared" si="4"/>
        <v>0</v>
      </c>
      <c r="BQ26" s="6">
        <f t="shared" si="4"/>
        <v>0</v>
      </c>
      <c r="BR26" s="6">
        <f t="shared" ref="BR26:CA26" si="5">BR24+BR25</f>
        <v>0</v>
      </c>
      <c r="BS26" s="6">
        <f t="shared" si="5"/>
        <v>0</v>
      </c>
      <c r="BT26" s="6">
        <f t="shared" si="5"/>
        <v>0</v>
      </c>
      <c r="BU26" s="6">
        <f t="shared" si="5"/>
        <v>0</v>
      </c>
      <c r="BV26" s="6">
        <f t="shared" si="5"/>
        <v>0</v>
      </c>
      <c r="BW26" s="6">
        <f t="shared" si="5"/>
        <v>0</v>
      </c>
      <c r="BX26" s="6">
        <f t="shared" si="5"/>
        <v>0</v>
      </c>
      <c r="BY26" s="6">
        <f t="shared" si="5"/>
        <v>0</v>
      </c>
      <c r="BZ26" s="6">
        <f>BZ24+BZ25+BZ21+BZ22+BZ23</f>
        <v>0.73336418780466306</v>
      </c>
      <c r="CA26" s="6">
        <f t="shared" si="5"/>
        <v>0.24512174376049781</v>
      </c>
      <c r="CB26" s="6"/>
    </row>
  </sheetData>
  <mergeCells count="37">
    <mergeCell ref="BX18:BY18"/>
    <mergeCell ref="BZ18:CA18"/>
    <mergeCell ref="F15:BW15"/>
    <mergeCell ref="BY2:CB2"/>
    <mergeCell ref="B4:CB4"/>
    <mergeCell ref="B10:D10"/>
    <mergeCell ref="B8:N8"/>
    <mergeCell ref="B12:AB12"/>
    <mergeCell ref="BQ17:BW17"/>
    <mergeCell ref="AP18:AU18"/>
    <mergeCell ref="AW18:BB18"/>
    <mergeCell ref="BD18:BI18"/>
    <mergeCell ref="BK18:BP18"/>
    <mergeCell ref="BR18:BW18"/>
    <mergeCell ref="C15:C19"/>
    <mergeCell ref="D15:D19"/>
    <mergeCell ref="B26:D26"/>
    <mergeCell ref="BX15:CA17"/>
    <mergeCell ref="CB15:CB19"/>
    <mergeCell ref="AO16:BW16"/>
    <mergeCell ref="AO17:AU17"/>
    <mergeCell ref="AV17:BB17"/>
    <mergeCell ref="BC17:BI17"/>
    <mergeCell ref="BJ17:BP17"/>
    <mergeCell ref="AA17:AG17"/>
    <mergeCell ref="AH17:AN17"/>
    <mergeCell ref="G18:L18"/>
    <mergeCell ref="N18:S18"/>
    <mergeCell ref="U18:Z18"/>
    <mergeCell ref="AB18:AG18"/>
    <mergeCell ref="AI18:AN18"/>
    <mergeCell ref="B15:B19"/>
    <mergeCell ref="E15:E19"/>
    <mergeCell ref="F16:AN16"/>
    <mergeCell ref="F17:L17"/>
    <mergeCell ref="M17:S17"/>
    <mergeCell ref="T17:Z17"/>
  </mergeCells>
  <pageMargins left="0.7" right="0.7" top="0.75" bottom="0.75" header="0.3" footer="0.3"/>
  <pageSetup paperSize="9" scale="67" fitToWidth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0"/>
  <sheetViews>
    <sheetView topLeftCell="B10" workbookViewId="0">
      <selection activeCell="B4" sqref="B4:AI4"/>
    </sheetView>
  </sheetViews>
  <sheetFormatPr defaultRowHeight="15" x14ac:dyDescent="0.25"/>
  <cols>
    <col min="1" max="1" width="2" style="1" customWidth="1"/>
    <col min="2" max="2" width="14.7109375" style="1" customWidth="1"/>
    <col min="3" max="3" width="35.5703125" style="1" customWidth="1"/>
    <col min="4" max="4" width="17.140625" style="1" customWidth="1"/>
    <col min="5" max="5" width="30.85546875" style="1" customWidth="1"/>
    <col min="6" max="16" width="5" style="1" customWidth="1"/>
    <col min="17" max="17" width="6.28515625" style="1" bestFit="1" customWidth="1"/>
    <col min="18" max="18" width="8.7109375" style="1" bestFit="1" customWidth="1"/>
    <col min="19" max="19" width="5.42578125" style="1" bestFit="1" customWidth="1"/>
    <col min="20" max="20" width="8.28515625" style="1" bestFit="1" customWidth="1"/>
    <col min="21" max="21" width="7" style="1" bestFit="1" customWidth="1"/>
    <col min="22" max="22" width="6.28515625" style="1" bestFit="1" customWidth="1"/>
    <col min="23" max="23" width="8.7109375" style="1" bestFit="1" customWidth="1"/>
    <col min="24" max="24" width="5.42578125" style="1" bestFit="1" customWidth="1"/>
    <col min="25" max="25" width="8.28515625" style="1" bestFit="1" customWidth="1"/>
    <col min="26" max="26" width="7" style="1" bestFit="1" customWidth="1"/>
    <col min="27" max="27" width="6.28515625" style="1" bestFit="1" customWidth="1"/>
    <col min="28" max="28" width="8.7109375" style="1" bestFit="1" customWidth="1"/>
    <col min="29" max="29" width="5.42578125" style="1" bestFit="1" customWidth="1"/>
    <col min="30" max="30" width="8.28515625" style="1" bestFit="1" customWidth="1"/>
    <col min="31" max="31" width="7" style="1" bestFit="1" customWidth="1"/>
    <col min="32" max="32" width="6.28515625" style="1" bestFit="1" customWidth="1"/>
    <col min="33" max="33" width="8.7109375" style="1" bestFit="1" customWidth="1"/>
    <col min="34" max="34" width="5.5703125" style="1" bestFit="1" customWidth="1"/>
    <col min="35" max="35" width="8.28515625" style="1" bestFit="1" customWidth="1"/>
    <col min="36" max="16384" width="9.140625" style="1"/>
  </cols>
  <sheetData>
    <row r="2" spans="2:35" ht="49.5" customHeight="1" x14ac:dyDescent="0.25">
      <c r="AE2" s="54" t="s">
        <v>142</v>
      </c>
      <c r="AF2" s="54"/>
      <c r="AG2" s="54"/>
      <c r="AH2" s="54"/>
      <c r="AI2" s="54"/>
    </row>
    <row r="4" spans="2:35" ht="15" customHeight="1" x14ac:dyDescent="0.25">
      <c r="B4" s="62" t="s">
        <v>933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7" spans="2:35" ht="31.5" customHeight="1" x14ac:dyDescent="0.25">
      <c r="B7" s="57" t="s">
        <v>22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35" ht="15.75" x14ac:dyDescent="0.25">
      <c r="D8" s="3"/>
    </row>
    <row r="9" spans="2:35" ht="15" customHeight="1" x14ac:dyDescent="0.25">
      <c r="B9" s="56" t="s">
        <v>909</v>
      </c>
      <c r="C9" s="56"/>
      <c r="D9" s="56"/>
    </row>
    <row r="10" spans="2:35" ht="15.75" x14ac:dyDescent="0.25">
      <c r="D10" s="3"/>
    </row>
    <row r="11" spans="2:35" ht="68.25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3" spans="2:35" ht="84" customHeight="1" x14ac:dyDescent="0.25">
      <c r="B13" s="52" t="s">
        <v>1</v>
      </c>
      <c r="C13" s="52" t="s">
        <v>2</v>
      </c>
      <c r="D13" s="52" t="s">
        <v>3</v>
      </c>
      <c r="E13" s="63" t="s">
        <v>140</v>
      </c>
      <c r="F13" s="52" t="s">
        <v>920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2:35" ht="15.75" x14ac:dyDescent="0.25">
      <c r="B14" s="52"/>
      <c r="C14" s="52"/>
      <c r="D14" s="52"/>
      <c r="E14" s="63"/>
      <c r="F14" s="52" t="s">
        <v>15</v>
      </c>
      <c r="G14" s="52"/>
      <c r="H14" s="52"/>
      <c r="I14" s="52"/>
      <c r="J14" s="52"/>
      <c r="K14" s="52" t="s">
        <v>16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2:35" ht="15.75" x14ac:dyDescent="0.25">
      <c r="B15" s="52"/>
      <c r="C15" s="52"/>
      <c r="D15" s="52"/>
      <c r="E15" s="63"/>
      <c r="F15" s="52" t="s">
        <v>8</v>
      </c>
      <c r="G15" s="52"/>
      <c r="H15" s="52"/>
      <c r="I15" s="52"/>
      <c r="J15" s="52"/>
      <c r="K15" s="52" t="s">
        <v>8</v>
      </c>
      <c r="L15" s="52"/>
      <c r="M15" s="52"/>
      <c r="N15" s="52"/>
      <c r="O15" s="52"/>
      <c r="P15" s="52" t="s">
        <v>9</v>
      </c>
      <c r="Q15" s="52"/>
      <c r="R15" s="52"/>
      <c r="S15" s="52"/>
      <c r="T15" s="52"/>
      <c r="U15" s="52" t="s">
        <v>10</v>
      </c>
      <c r="V15" s="52"/>
      <c r="W15" s="52"/>
      <c r="X15" s="52"/>
      <c r="Y15" s="52"/>
      <c r="Z15" s="52" t="s">
        <v>11</v>
      </c>
      <c r="AA15" s="52"/>
      <c r="AB15" s="52"/>
      <c r="AC15" s="52"/>
      <c r="AD15" s="52"/>
      <c r="AE15" s="52" t="s">
        <v>12</v>
      </c>
      <c r="AF15" s="52"/>
      <c r="AG15" s="52"/>
      <c r="AH15" s="52"/>
      <c r="AI15" s="52"/>
    </row>
    <row r="16" spans="2:35" ht="47.25" x14ac:dyDescent="0.25">
      <c r="B16" s="52"/>
      <c r="C16" s="52"/>
      <c r="D16" s="52"/>
      <c r="E16" s="63"/>
      <c r="F16" s="8" t="s">
        <v>42</v>
      </c>
      <c r="G16" s="8" t="s">
        <v>43</v>
      </c>
      <c r="H16" s="8" t="s">
        <v>44</v>
      </c>
      <c r="I16" s="8" t="s">
        <v>45</v>
      </c>
      <c r="J16" s="8" t="s">
        <v>141</v>
      </c>
      <c r="K16" s="8" t="s">
        <v>42</v>
      </c>
      <c r="L16" s="8" t="s">
        <v>43</v>
      </c>
      <c r="M16" s="8" t="s">
        <v>44</v>
      </c>
      <c r="N16" s="8" t="s">
        <v>45</v>
      </c>
      <c r="O16" s="8" t="s">
        <v>141</v>
      </c>
      <c r="P16" s="8" t="s">
        <v>42</v>
      </c>
      <c r="Q16" s="8" t="s">
        <v>43</v>
      </c>
      <c r="R16" s="8" t="s">
        <v>44</v>
      </c>
      <c r="S16" s="8" t="s">
        <v>45</v>
      </c>
      <c r="T16" s="8" t="s">
        <v>141</v>
      </c>
      <c r="U16" s="8" t="s">
        <v>42</v>
      </c>
      <c r="V16" s="8" t="s">
        <v>43</v>
      </c>
      <c r="W16" s="8" t="s">
        <v>44</v>
      </c>
      <c r="X16" s="8" t="s">
        <v>45</v>
      </c>
      <c r="Y16" s="8" t="s">
        <v>141</v>
      </c>
      <c r="Z16" s="8" t="s">
        <v>42</v>
      </c>
      <c r="AA16" s="8" t="s">
        <v>43</v>
      </c>
      <c r="AB16" s="8" t="s">
        <v>44</v>
      </c>
      <c r="AC16" s="8" t="s">
        <v>45</v>
      </c>
      <c r="AD16" s="8" t="s">
        <v>141</v>
      </c>
      <c r="AE16" s="8" t="s">
        <v>42</v>
      </c>
      <c r="AF16" s="8" t="s">
        <v>43</v>
      </c>
      <c r="AG16" s="8" t="s">
        <v>44</v>
      </c>
      <c r="AH16" s="8" t="s">
        <v>45</v>
      </c>
      <c r="AI16" s="8" t="s">
        <v>141</v>
      </c>
    </row>
    <row r="17" spans="2:35" ht="15.75" x14ac:dyDescent="0.25">
      <c r="B17" s="8">
        <v>1</v>
      </c>
      <c r="C17" s="8">
        <v>2</v>
      </c>
      <c r="D17" s="8">
        <v>3</v>
      </c>
      <c r="E17" s="8">
        <v>4</v>
      </c>
      <c r="F17" s="8" t="s">
        <v>47</v>
      </c>
      <c r="G17" s="8" t="s">
        <v>48</v>
      </c>
      <c r="H17" s="8" t="s">
        <v>49</v>
      </c>
      <c r="I17" s="8" t="s">
        <v>50</v>
      </c>
      <c r="J17" s="8" t="s">
        <v>51</v>
      </c>
      <c r="K17" s="8" t="s">
        <v>84</v>
      </c>
      <c r="L17" s="8" t="s">
        <v>85</v>
      </c>
      <c r="M17" s="8" t="s">
        <v>86</v>
      </c>
      <c r="N17" s="8" t="s">
        <v>87</v>
      </c>
      <c r="O17" s="8" t="s">
        <v>88</v>
      </c>
      <c r="P17" s="8" t="s">
        <v>120</v>
      </c>
      <c r="Q17" s="8" t="s">
        <v>121</v>
      </c>
      <c r="R17" s="8" t="s">
        <v>122</v>
      </c>
      <c r="S17" s="8" t="s">
        <v>123</v>
      </c>
      <c r="T17" s="8" t="s">
        <v>124</v>
      </c>
      <c r="U17" s="8" t="s">
        <v>125</v>
      </c>
      <c r="V17" s="8" t="s">
        <v>126</v>
      </c>
      <c r="W17" s="8" t="s">
        <v>127</v>
      </c>
      <c r="X17" s="8" t="s">
        <v>128</v>
      </c>
      <c r="Y17" s="8" t="s">
        <v>129</v>
      </c>
      <c r="Z17" s="8" t="s">
        <v>130</v>
      </c>
      <c r="AA17" s="8" t="s">
        <v>131</v>
      </c>
      <c r="AB17" s="8" t="s">
        <v>132</v>
      </c>
      <c r="AC17" s="8" t="s">
        <v>133</v>
      </c>
      <c r="AD17" s="8" t="s">
        <v>134</v>
      </c>
      <c r="AE17" s="8" t="s">
        <v>135</v>
      </c>
      <c r="AF17" s="8" t="s">
        <v>136</v>
      </c>
      <c r="AG17" s="8" t="s">
        <v>137</v>
      </c>
      <c r="AH17" s="8" t="s">
        <v>138</v>
      </c>
      <c r="AI17" s="8" t="s">
        <v>139</v>
      </c>
    </row>
    <row r="18" spans="2:35" ht="15.75" x14ac:dyDescent="0.25">
      <c r="B18" s="5"/>
      <c r="C18" s="5"/>
      <c r="D18" s="5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5" ht="15.75" x14ac:dyDescent="0.25"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2:35" ht="15.75" x14ac:dyDescent="0.25">
      <c r="B20" s="53" t="s">
        <v>17</v>
      </c>
      <c r="C20" s="53"/>
      <c r="D20" s="53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</sheetData>
  <mergeCells count="19">
    <mergeCell ref="AE2:AI2"/>
    <mergeCell ref="K14:AI14"/>
    <mergeCell ref="F15:J15"/>
    <mergeCell ref="K15:O15"/>
    <mergeCell ref="P15:T15"/>
    <mergeCell ref="U15:Y15"/>
    <mergeCell ref="Z15:AD15"/>
    <mergeCell ref="AE15:AI15"/>
    <mergeCell ref="B7:N7"/>
    <mergeCell ref="B9:D9"/>
    <mergeCell ref="B11:AB11"/>
    <mergeCell ref="B13:B16"/>
    <mergeCell ref="C13:C16"/>
    <mergeCell ref="D13:D16"/>
    <mergeCell ref="E13:E16"/>
    <mergeCell ref="F13:AI13"/>
    <mergeCell ref="F14:J14"/>
    <mergeCell ref="B20:D20"/>
    <mergeCell ref="B4:A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20"/>
  <sheetViews>
    <sheetView topLeftCell="A10" workbookViewId="0">
      <selection activeCell="B4" sqref="B4:V4"/>
    </sheetView>
  </sheetViews>
  <sheetFormatPr defaultRowHeight="15" x14ac:dyDescent="0.25"/>
  <cols>
    <col min="1" max="1" width="2.7109375" style="1" customWidth="1"/>
    <col min="2" max="2" width="22.28515625" style="1" customWidth="1"/>
    <col min="3" max="3" width="19.42578125" style="1" customWidth="1"/>
    <col min="4" max="4" width="19" style="1" customWidth="1"/>
    <col min="5" max="5" width="27.42578125" style="1" customWidth="1"/>
    <col min="6" max="6" width="7" style="1" bestFit="1" customWidth="1"/>
    <col min="7" max="7" width="6.28515625" style="1" bestFit="1" customWidth="1"/>
    <col min="8" max="9" width="8.7109375" style="1" bestFit="1" customWidth="1"/>
    <col min="10" max="10" width="7.140625" style="1" bestFit="1" customWidth="1"/>
    <col min="11" max="11" width="5.42578125" style="1" bestFit="1" customWidth="1"/>
    <col min="12" max="12" width="7.7109375" style="1" bestFit="1" customWidth="1"/>
    <col min="13" max="13" width="7" style="1" bestFit="1" customWidth="1"/>
    <col min="14" max="14" width="9" style="1" bestFit="1" customWidth="1"/>
    <col min="15" max="16" width="8.7109375" style="1" bestFit="1" customWidth="1"/>
    <col min="17" max="17" width="7.140625" style="1" bestFit="1" customWidth="1"/>
    <col min="18" max="18" width="6.140625" style="1" bestFit="1" customWidth="1"/>
    <col min="19" max="19" width="7.7109375" style="1" bestFit="1" customWidth="1"/>
    <col min="20" max="20" width="7" style="1" bestFit="1" customWidth="1"/>
    <col min="21" max="21" width="6.28515625" style="1" bestFit="1" customWidth="1"/>
    <col min="22" max="23" width="8.7109375" style="1" bestFit="1" customWidth="1"/>
    <col min="24" max="24" width="7.140625" style="1" bestFit="1" customWidth="1"/>
    <col min="25" max="25" width="6.140625" style="1" bestFit="1" customWidth="1"/>
    <col min="26" max="26" width="7.7109375" style="1" bestFit="1" customWidth="1"/>
    <col min="27" max="27" width="7" style="1" bestFit="1" customWidth="1"/>
    <col min="28" max="28" width="6.28515625" style="1" bestFit="1" customWidth="1"/>
    <col min="29" max="30" width="8.7109375" style="1" bestFit="1" customWidth="1"/>
    <col min="31" max="31" width="7.140625" style="1" bestFit="1" customWidth="1"/>
    <col min="32" max="32" width="6.140625" style="1" bestFit="1" customWidth="1"/>
    <col min="33" max="33" width="7.7109375" style="1" bestFit="1" customWidth="1"/>
    <col min="34" max="34" width="7" style="1" bestFit="1" customWidth="1"/>
    <col min="35" max="35" width="6.28515625" style="1" bestFit="1" customWidth="1"/>
    <col min="36" max="37" width="8.7109375" style="1" bestFit="1" customWidth="1"/>
    <col min="38" max="38" width="7.140625" style="1" bestFit="1" customWidth="1"/>
    <col min="39" max="39" width="6.140625" style="1" bestFit="1" customWidth="1"/>
    <col min="40" max="40" width="7.7109375" style="1" bestFit="1" customWidth="1"/>
    <col min="41" max="41" width="7" style="1" bestFit="1" customWidth="1"/>
    <col min="42" max="42" width="6.28515625" style="1" bestFit="1" customWidth="1"/>
    <col min="43" max="44" width="8.7109375" style="1" bestFit="1" customWidth="1"/>
    <col min="45" max="45" width="7.140625" style="1" bestFit="1" customWidth="1"/>
    <col min="46" max="46" width="5.42578125" style="1" bestFit="1" customWidth="1"/>
    <col min="47" max="47" width="7.7109375" style="1" bestFit="1" customWidth="1"/>
    <col min="48" max="48" width="7" style="1" bestFit="1" customWidth="1"/>
    <col min="49" max="49" width="6.28515625" style="1" bestFit="1" customWidth="1"/>
    <col min="50" max="51" width="8.7109375" style="1" bestFit="1" customWidth="1"/>
    <col min="52" max="52" width="7.140625" style="1" bestFit="1" customWidth="1"/>
    <col min="53" max="53" width="6.140625" style="1" bestFit="1" customWidth="1"/>
    <col min="54" max="54" width="7.7109375" style="1" bestFit="1" customWidth="1"/>
    <col min="55" max="55" width="7" style="1" bestFit="1" customWidth="1"/>
    <col min="56" max="56" width="6.28515625" style="1" bestFit="1" customWidth="1"/>
    <col min="57" max="58" width="8.7109375" style="1" bestFit="1" customWidth="1"/>
    <col min="59" max="59" width="7.140625" style="1" bestFit="1" customWidth="1"/>
    <col min="60" max="60" width="6.140625" style="1" bestFit="1" customWidth="1"/>
    <col min="61" max="61" width="7.7109375" style="1" bestFit="1" customWidth="1"/>
    <col min="62" max="62" width="7" style="1" bestFit="1" customWidth="1"/>
    <col min="63" max="63" width="6.28515625" style="1" bestFit="1" customWidth="1"/>
    <col min="64" max="65" width="8.7109375" style="1" bestFit="1" customWidth="1"/>
    <col min="66" max="66" width="7.140625" style="1" bestFit="1" customWidth="1"/>
    <col min="67" max="67" width="6.140625" style="1" bestFit="1" customWidth="1"/>
    <col min="68" max="68" width="7.7109375" style="1" bestFit="1" customWidth="1"/>
    <col min="69" max="69" width="7" style="1" bestFit="1" customWidth="1"/>
    <col min="70" max="70" width="6.28515625" style="1" bestFit="1" customWidth="1"/>
    <col min="71" max="72" width="8.7109375" style="1" bestFit="1" customWidth="1"/>
    <col min="73" max="73" width="7.140625" style="1" bestFit="1" customWidth="1"/>
    <col min="74" max="74" width="6.140625" style="1" bestFit="1" customWidth="1"/>
    <col min="75" max="75" width="7.7109375" style="1" bestFit="1" customWidth="1"/>
    <col min="76" max="76" width="7" style="1" bestFit="1" customWidth="1"/>
    <col min="77" max="77" width="6.28515625" style="1" bestFit="1" customWidth="1"/>
    <col min="78" max="79" width="8.7109375" style="1" bestFit="1" customWidth="1"/>
    <col min="80" max="80" width="7.140625" style="1" bestFit="1" customWidth="1"/>
    <col min="81" max="81" width="5.42578125" style="1" bestFit="1" customWidth="1"/>
    <col min="82" max="82" width="7.7109375" style="1" bestFit="1" customWidth="1"/>
    <col min="83" max="83" width="25.5703125" style="1" customWidth="1"/>
    <col min="84" max="16384" width="9.140625" style="1"/>
  </cols>
  <sheetData>
    <row r="2" spans="2:83" ht="50.25" customHeight="1" x14ac:dyDescent="0.25">
      <c r="CC2" s="54" t="s">
        <v>149</v>
      </c>
      <c r="CD2" s="54"/>
      <c r="CE2" s="54"/>
    </row>
    <row r="4" spans="2:83" x14ac:dyDescent="0.25">
      <c r="B4" s="58" t="s">
        <v>934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7" spans="2:83" ht="31.5" customHeight="1" x14ac:dyDescent="0.25">
      <c r="B7" s="57" t="s">
        <v>22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83" ht="15.75" x14ac:dyDescent="0.25">
      <c r="D8" s="3"/>
    </row>
    <row r="9" spans="2:83" ht="15" customHeight="1" x14ac:dyDescent="0.25">
      <c r="B9" s="56" t="s">
        <v>909</v>
      </c>
      <c r="C9" s="56"/>
      <c r="D9" s="56"/>
    </row>
    <row r="10" spans="2:83" ht="15.75" x14ac:dyDescent="0.25">
      <c r="D10" s="3"/>
    </row>
    <row r="11" spans="2:83" ht="68.25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4" spans="2:83" ht="48.75" customHeight="1" x14ac:dyDescent="0.25">
      <c r="B14" s="52" t="s">
        <v>1</v>
      </c>
      <c r="C14" s="52" t="s">
        <v>2</v>
      </c>
      <c r="D14" s="52" t="s">
        <v>3</v>
      </c>
      <c r="E14" s="63" t="s">
        <v>140</v>
      </c>
      <c r="F14" s="59" t="s">
        <v>921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1"/>
      <c r="BX14" s="52" t="s">
        <v>146</v>
      </c>
      <c r="BY14" s="52"/>
      <c r="BZ14" s="52"/>
      <c r="CA14" s="52"/>
      <c r="CB14" s="52"/>
      <c r="CC14" s="52"/>
      <c r="CD14" s="52"/>
      <c r="CE14" s="52" t="s">
        <v>7</v>
      </c>
    </row>
    <row r="15" spans="2:83" ht="15.75" x14ac:dyDescent="0.25">
      <c r="B15" s="52"/>
      <c r="C15" s="52"/>
      <c r="D15" s="52"/>
      <c r="E15" s="63"/>
      <c r="F15" s="52" t="s">
        <v>15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64"/>
      <c r="AN15" s="64"/>
      <c r="AO15" s="52" t="s">
        <v>16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</row>
    <row r="16" spans="2:83" ht="15.75" x14ac:dyDescent="0.25">
      <c r="B16" s="52"/>
      <c r="C16" s="52"/>
      <c r="D16" s="52"/>
      <c r="E16" s="63"/>
      <c r="F16" s="52" t="s">
        <v>8</v>
      </c>
      <c r="G16" s="52"/>
      <c r="H16" s="52"/>
      <c r="I16" s="52"/>
      <c r="J16" s="52"/>
      <c r="K16" s="52"/>
      <c r="L16" s="52"/>
      <c r="M16" s="52" t="s">
        <v>9</v>
      </c>
      <c r="N16" s="52"/>
      <c r="O16" s="52"/>
      <c r="P16" s="52"/>
      <c r="Q16" s="52"/>
      <c r="R16" s="52"/>
      <c r="S16" s="52"/>
      <c r="T16" s="52" t="s">
        <v>10</v>
      </c>
      <c r="U16" s="52"/>
      <c r="V16" s="52"/>
      <c r="W16" s="52"/>
      <c r="X16" s="52"/>
      <c r="Y16" s="52"/>
      <c r="Z16" s="52"/>
      <c r="AA16" s="52" t="s">
        <v>11</v>
      </c>
      <c r="AB16" s="52"/>
      <c r="AC16" s="52"/>
      <c r="AD16" s="52"/>
      <c r="AE16" s="52"/>
      <c r="AF16" s="52"/>
      <c r="AG16" s="52"/>
      <c r="AH16" s="52" t="s">
        <v>12</v>
      </c>
      <c r="AI16" s="52"/>
      <c r="AJ16" s="52"/>
      <c r="AK16" s="52"/>
      <c r="AL16" s="52"/>
      <c r="AM16" s="64"/>
      <c r="AN16" s="64"/>
      <c r="AO16" s="52" t="s">
        <v>8</v>
      </c>
      <c r="AP16" s="52"/>
      <c r="AQ16" s="52"/>
      <c r="AR16" s="52"/>
      <c r="AS16" s="52"/>
      <c r="AT16" s="52"/>
      <c r="AU16" s="52"/>
      <c r="AV16" s="52" t="s">
        <v>9</v>
      </c>
      <c r="AW16" s="52"/>
      <c r="AX16" s="52"/>
      <c r="AY16" s="52"/>
      <c r="AZ16" s="52"/>
      <c r="BA16" s="52"/>
      <c r="BB16" s="52"/>
      <c r="BC16" s="52" t="s">
        <v>10</v>
      </c>
      <c r="BD16" s="52"/>
      <c r="BE16" s="52"/>
      <c r="BF16" s="52"/>
      <c r="BG16" s="52"/>
      <c r="BH16" s="52"/>
      <c r="BI16" s="52"/>
      <c r="BJ16" s="52" t="s">
        <v>11</v>
      </c>
      <c r="BK16" s="52"/>
      <c r="BL16" s="52"/>
      <c r="BM16" s="52"/>
      <c r="BN16" s="52"/>
      <c r="BO16" s="52"/>
      <c r="BP16" s="52"/>
      <c r="BQ16" s="52" t="s">
        <v>12</v>
      </c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</row>
    <row r="17" spans="2:83" ht="31.5" x14ac:dyDescent="0.25">
      <c r="B17" s="52"/>
      <c r="C17" s="52"/>
      <c r="D17" s="52"/>
      <c r="E17" s="63"/>
      <c r="F17" s="8" t="s">
        <v>42</v>
      </c>
      <c r="G17" s="8" t="s">
        <v>43</v>
      </c>
      <c r="H17" s="8" t="s">
        <v>143</v>
      </c>
      <c r="I17" s="8" t="s">
        <v>144</v>
      </c>
      <c r="J17" s="8" t="s">
        <v>145</v>
      </c>
      <c r="K17" s="8" t="s">
        <v>45</v>
      </c>
      <c r="L17" s="8" t="s">
        <v>46</v>
      </c>
      <c r="M17" s="8" t="s">
        <v>42</v>
      </c>
      <c r="N17" s="8" t="s">
        <v>43</v>
      </c>
      <c r="O17" s="8" t="s">
        <v>143</v>
      </c>
      <c r="P17" s="8" t="s">
        <v>144</v>
      </c>
      <c r="Q17" s="8" t="s">
        <v>145</v>
      </c>
      <c r="R17" s="8" t="s">
        <v>45</v>
      </c>
      <c r="S17" s="8" t="s">
        <v>46</v>
      </c>
      <c r="T17" s="8" t="s">
        <v>42</v>
      </c>
      <c r="U17" s="8" t="s">
        <v>43</v>
      </c>
      <c r="V17" s="8" t="s">
        <v>143</v>
      </c>
      <c r="W17" s="8" t="s">
        <v>144</v>
      </c>
      <c r="X17" s="8" t="s">
        <v>145</v>
      </c>
      <c r="Y17" s="8" t="s">
        <v>45</v>
      </c>
      <c r="Z17" s="8" t="s">
        <v>46</v>
      </c>
      <c r="AA17" s="8" t="s">
        <v>42</v>
      </c>
      <c r="AB17" s="8" t="s">
        <v>43</v>
      </c>
      <c r="AC17" s="8" t="s">
        <v>143</v>
      </c>
      <c r="AD17" s="8" t="s">
        <v>144</v>
      </c>
      <c r="AE17" s="8" t="s">
        <v>145</v>
      </c>
      <c r="AF17" s="8" t="s">
        <v>45</v>
      </c>
      <c r="AG17" s="8" t="s">
        <v>46</v>
      </c>
      <c r="AH17" s="8" t="s">
        <v>42</v>
      </c>
      <c r="AI17" s="8" t="s">
        <v>43</v>
      </c>
      <c r="AJ17" s="8" t="s">
        <v>143</v>
      </c>
      <c r="AK17" s="8" t="s">
        <v>144</v>
      </c>
      <c r="AL17" s="8" t="s">
        <v>145</v>
      </c>
      <c r="AM17" s="8" t="s">
        <v>45</v>
      </c>
      <c r="AN17" s="8" t="s">
        <v>46</v>
      </c>
      <c r="AO17" s="8" t="s">
        <v>42</v>
      </c>
      <c r="AP17" s="8" t="s">
        <v>43</v>
      </c>
      <c r="AQ17" s="8" t="s">
        <v>143</v>
      </c>
      <c r="AR17" s="8" t="s">
        <v>144</v>
      </c>
      <c r="AS17" s="8" t="s">
        <v>145</v>
      </c>
      <c r="AT17" s="8" t="s">
        <v>45</v>
      </c>
      <c r="AU17" s="8" t="s">
        <v>46</v>
      </c>
      <c r="AV17" s="8" t="s">
        <v>42</v>
      </c>
      <c r="AW17" s="8" t="s">
        <v>43</v>
      </c>
      <c r="AX17" s="8" t="s">
        <v>143</v>
      </c>
      <c r="AY17" s="8" t="s">
        <v>144</v>
      </c>
      <c r="AZ17" s="8" t="s">
        <v>145</v>
      </c>
      <c r="BA17" s="8" t="s">
        <v>45</v>
      </c>
      <c r="BB17" s="8" t="s">
        <v>46</v>
      </c>
      <c r="BC17" s="8" t="s">
        <v>42</v>
      </c>
      <c r="BD17" s="8" t="s">
        <v>43</v>
      </c>
      <c r="BE17" s="8" t="s">
        <v>143</v>
      </c>
      <c r="BF17" s="8" t="s">
        <v>144</v>
      </c>
      <c r="BG17" s="8" t="s">
        <v>145</v>
      </c>
      <c r="BH17" s="8" t="s">
        <v>45</v>
      </c>
      <c r="BI17" s="8" t="s">
        <v>46</v>
      </c>
      <c r="BJ17" s="8" t="s">
        <v>42</v>
      </c>
      <c r="BK17" s="8" t="s">
        <v>43</v>
      </c>
      <c r="BL17" s="8" t="s">
        <v>143</v>
      </c>
      <c r="BM17" s="8" t="s">
        <v>144</v>
      </c>
      <c r="BN17" s="8" t="s">
        <v>145</v>
      </c>
      <c r="BO17" s="8" t="s">
        <v>45</v>
      </c>
      <c r="BP17" s="8" t="s">
        <v>46</v>
      </c>
      <c r="BQ17" s="8" t="s">
        <v>42</v>
      </c>
      <c r="BR17" s="8" t="s">
        <v>43</v>
      </c>
      <c r="BS17" s="8" t="s">
        <v>143</v>
      </c>
      <c r="BT17" s="8" t="s">
        <v>144</v>
      </c>
      <c r="BU17" s="8" t="s">
        <v>145</v>
      </c>
      <c r="BV17" s="8" t="s">
        <v>45</v>
      </c>
      <c r="BW17" s="8" t="s">
        <v>46</v>
      </c>
      <c r="BX17" s="8" t="s">
        <v>42</v>
      </c>
      <c r="BY17" s="8" t="s">
        <v>43</v>
      </c>
      <c r="BZ17" s="8" t="s">
        <v>143</v>
      </c>
      <c r="CA17" s="8" t="s">
        <v>144</v>
      </c>
      <c r="CB17" s="8" t="s">
        <v>145</v>
      </c>
      <c r="CC17" s="8" t="s">
        <v>45</v>
      </c>
      <c r="CD17" s="8" t="s">
        <v>46</v>
      </c>
      <c r="CE17" s="52"/>
    </row>
    <row r="18" spans="2:83" ht="15.75" x14ac:dyDescent="0.25">
      <c r="B18" s="8">
        <v>1</v>
      </c>
      <c r="C18" s="8">
        <v>2</v>
      </c>
      <c r="D18" s="8">
        <v>3</v>
      </c>
      <c r="E18" s="8">
        <v>4</v>
      </c>
      <c r="F18" s="8" t="s">
        <v>47</v>
      </c>
      <c r="G18" s="8" t="s">
        <v>48</v>
      </c>
      <c r="H18" s="8" t="s">
        <v>49</v>
      </c>
      <c r="I18" s="8" t="s">
        <v>50</v>
      </c>
      <c r="J18" s="8" t="s">
        <v>51</v>
      </c>
      <c r="K18" s="8" t="s">
        <v>52</v>
      </c>
      <c r="L18" s="8" t="s">
        <v>53</v>
      </c>
      <c r="M18" s="8" t="s">
        <v>54</v>
      </c>
      <c r="N18" s="8" t="s">
        <v>55</v>
      </c>
      <c r="O18" s="8" t="s">
        <v>56</v>
      </c>
      <c r="P18" s="8" t="s">
        <v>57</v>
      </c>
      <c r="Q18" s="8" t="s">
        <v>58</v>
      </c>
      <c r="R18" s="8" t="s">
        <v>59</v>
      </c>
      <c r="S18" s="8" t="s">
        <v>60</v>
      </c>
      <c r="T18" s="8" t="s">
        <v>61</v>
      </c>
      <c r="U18" s="8" t="s">
        <v>62</v>
      </c>
      <c r="V18" s="8" t="s">
        <v>63</v>
      </c>
      <c r="W18" s="8" t="s">
        <v>64</v>
      </c>
      <c r="X18" s="8" t="s">
        <v>65</v>
      </c>
      <c r="Y18" s="8" t="s">
        <v>66</v>
      </c>
      <c r="Z18" s="8" t="s">
        <v>67</v>
      </c>
      <c r="AA18" s="8" t="s">
        <v>68</v>
      </c>
      <c r="AB18" s="8" t="s">
        <v>69</v>
      </c>
      <c r="AC18" s="8" t="s">
        <v>70</v>
      </c>
      <c r="AD18" s="8" t="s">
        <v>71</v>
      </c>
      <c r="AE18" s="8" t="s">
        <v>72</v>
      </c>
      <c r="AF18" s="8" t="s">
        <v>73</v>
      </c>
      <c r="AG18" s="8" t="s">
        <v>74</v>
      </c>
      <c r="AH18" s="8" t="s">
        <v>75</v>
      </c>
      <c r="AI18" s="8" t="s">
        <v>76</v>
      </c>
      <c r="AJ18" s="8" t="s">
        <v>77</v>
      </c>
      <c r="AK18" s="8" t="s">
        <v>78</v>
      </c>
      <c r="AL18" s="8" t="s">
        <v>79</v>
      </c>
      <c r="AM18" s="8" t="s">
        <v>80</v>
      </c>
      <c r="AN18" s="8" t="s">
        <v>81</v>
      </c>
      <c r="AO18" s="8" t="s">
        <v>84</v>
      </c>
      <c r="AP18" s="8" t="s">
        <v>85</v>
      </c>
      <c r="AQ18" s="8" t="s">
        <v>86</v>
      </c>
      <c r="AR18" s="8" t="s">
        <v>87</v>
      </c>
      <c r="AS18" s="8" t="s">
        <v>88</v>
      </c>
      <c r="AT18" s="8" t="s">
        <v>89</v>
      </c>
      <c r="AU18" s="8" t="s">
        <v>90</v>
      </c>
      <c r="AV18" s="8" t="s">
        <v>91</v>
      </c>
      <c r="AW18" s="8" t="s">
        <v>92</v>
      </c>
      <c r="AX18" s="8" t="s">
        <v>93</v>
      </c>
      <c r="AY18" s="8" t="s">
        <v>94</v>
      </c>
      <c r="AZ18" s="8" t="s">
        <v>95</v>
      </c>
      <c r="BA18" s="8" t="s">
        <v>96</v>
      </c>
      <c r="BB18" s="8" t="s">
        <v>97</v>
      </c>
      <c r="BC18" s="8" t="s">
        <v>98</v>
      </c>
      <c r="BD18" s="8" t="s">
        <v>99</v>
      </c>
      <c r="BE18" s="8" t="s">
        <v>100</v>
      </c>
      <c r="BF18" s="8" t="s">
        <v>101</v>
      </c>
      <c r="BG18" s="8" t="s">
        <v>102</v>
      </c>
      <c r="BH18" s="8" t="s">
        <v>103</v>
      </c>
      <c r="BI18" s="8" t="s">
        <v>104</v>
      </c>
      <c r="BJ18" s="8" t="s">
        <v>105</v>
      </c>
      <c r="BK18" s="8" t="s">
        <v>106</v>
      </c>
      <c r="BL18" s="8" t="s">
        <v>107</v>
      </c>
      <c r="BM18" s="8" t="s">
        <v>108</v>
      </c>
      <c r="BN18" s="8" t="s">
        <v>109</v>
      </c>
      <c r="BO18" s="8" t="s">
        <v>110</v>
      </c>
      <c r="BP18" s="8" t="s">
        <v>111</v>
      </c>
      <c r="BQ18" s="8" t="s">
        <v>112</v>
      </c>
      <c r="BR18" s="8" t="s">
        <v>113</v>
      </c>
      <c r="BS18" s="8" t="s">
        <v>114</v>
      </c>
      <c r="BT18" s="8" t="s">
        <v>115</v>
      </c>
      <c r="BU18" s="8" t="s">
        <v>116</v>
      </c>
      <c r="BV18" s="8" t="s">
        <v>117</v>
      </c>
      <c r="BW18" s="8" t="s">
        <v>118</v>
      </c>
      <c r="BX18" s="8" t="s">
        <v>120</v>
      </c>
      <c r="BY18" s="8" t="s">
        <v>121</v>
      </c>
      <c r="BZ18" s="8" t="s">
        <v>122</v>
      </c>
      <c r="CA18" s="8" t="s">
        <v>123</v>
      </c>
      <c r="CB18" s="8" t="s">
        <v>124</v>
      </c>
      <c r="CC18" s="8" t="s">
        <v>147</v>
      </c>
      <c r="CD18" s="8" t="s">
        <v>148</v>
      </c>
      <c r="CE18" s="8">
        <v>8</v>
      </c>
    </row>
    <row r="19" spans="2:83" ht="15.75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</row>
    <row r="20" spans="2:83" ht="15.75" x14ac:dyDescent="0.25">
      <c r="B20" s="53" t="s">
        <v>17</v>
      </c>
      <c r="C20" s="53"/>
      <c r="D20" s="5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</row>
  </sheetData>
  <mergeCells count="27">
    <mergeCell ref="BQ16:BW16"/>
    <mergeCell ref="F14:BW14"/>
    <mergeCell ref="CC2:CE2"/>
    <mergeCell ref="BX14:CD16"/>
    <mergeCell ref="CE14:CE17"/>
    <mergeCell ref="AM15:AN15"/>
    <mergeCell ref="AO15:BW15"/>
    <mergeCell ref="AM16:AN16"/>
    <mergeCell ref="AO16:AU16"/>
    <mergeCell ref="AV16:BB16"/>
    <mergeCell ref="BC16:BI16"/>
    <mergeCell ref="BJ16:BP16"/>
    <mergeCell ref="F16:L16"/>
    <mergeCell ref="M16:S16"/>
    <mergeCell ref="T16:Z16"/>
    <mergeCell ref="AA16:AG16"/>
    <mergeCell ref="AH16:AL16"/>
    <mergeCell ref="B20:D20"/>
    <mergeCell ref="B4:V4"/>
    <mergeCell ref="B7:N7"/>
    <mergeCell ref="B9:D9"/>
    <mergeCell ref="B11:AB11"/>
    <mergeCell ref="B14:B17"/>
    <mergeCell ref="C14:C17"/>
    <mergeCell ref="D14:D17"/>
    <mergeCell ref="E14:E17"/>
    <mergeCell ref="F15:A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27"/>
  <sheetViews>
    <sheetView topLeftCell="A4" workbookViewId="0">
      <selection activeCell="B6" sqref="B6:L6"/>
    </sheetView>
  </sheetViews>
  <sheetFormatPr defaultRowHeight="15" x14ac:dyDescent="0.25"/>
  <cols>
    <col min="1" max="1" width="3" style="1" customWidth="1"/>
    <col min="2" max="2" width="17.7109375" style="1" customWidth="1"/>
    <col min="3" max="3" width="25.85546875" style="1" customWidth="1"/>
    <col min="4" max="4" width="18" style="1" customWidth="1"/>
    <col min="5" max="5" width="32.140625" style="1" customWidth="1"/>
    <col min="6" max="60" width="9.140625" style="1"/>
    <col min="61" max="61" width="24.42578125" style="1" customWidth="1"/>
    <col min="62" max="16384" width="9.140625" style="1"/>
  </cols>
  <sheetData>
    <row r="2" spans="2:61" ht="46.5" customHeight="1" x14ac:dyDescent="0.25">
      <c r="BH2" s="54" t="s">
        <v>150</v>
      </c>
      <c r="BI2" s="54"/>
    </row>
    <row r="4" spans="2:61" ht="15" customHeight="1" x14ac:dyDescent="0.25">
      <c r="B4" s="62" t="s">
        <v>923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</row>
    <row r="6" spans="2:61" ht="31.5" customHeight="1" x14ac:dyDescent="0.25">
      <c r="B6" s="57" t="s">
        <v>22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61" ht="15.75" x14ac:dyDescent="0.25">
      <c r="D7" s="3"/>
    </row>
    <row r="8" spans="2:61" ht="15" customHeight="1" x14ac:dyDescent="0.25">
      <c r="B8" s="56" t="s">
        <v>909</v>
      </c>
      <c r="C8" s="56"/>
      <c r="D8" s="56"/>
    </row>
    <row r="9" spans="2:61" ht="15.75" x14ac:dyDescent="0.25">
      <c r="D9" s="3"/>
    </row>
    <row r="10" spans="2:61" ht="55.5" customHeight="1" x14ac:dyDescent="0.25">
      <c r="B10" s="57" t="s">
        <v>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2" spans="2:61" ht="48.75" customHeight="1" x14ac:dyDescent="0.25">
      <c r="B12" s="52" t="s">
        <v>1</v>
      </c>
      <c r="C12" s="52" t="s">
        <v>2</v>
      </c>
      <c r="D12" s="52" t="s">
        <v>3</v>
      </c>
      <c r="E12" s="63" t="s">
        <v>140</v>
      </c>
      <c r="F12" s="52" t="s">
        <v>921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 t="s">
        <v>146</v>
      </c>
      <c r="BE12" s="52"/>
      <c r="BF12" s="52"/>
      <c r="BG12" s="52"/>
      <c r="BH12" s="52"/>
      <c r="BI12" s="52" t="s">
        <v>7</v>
      </c>
    </row>
    <row r="13" spans="2:61" ht="15.75" x14ac:dyDescent="0.25">
      <c r="B13" s="52"/>
      <c r="C13" s="52"/>
      <c r="D13" s="52"/>
      <c r="E13" s="63"/>
      <c r="F13" s="52" t="s">
        <v>15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 t="s">
        <v>16</v>
      </c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</row>
    <row r="14" spans="2:61" ht="15.75" x14ac:dyDescent="0.25">
      <c r="B14" s="52"/>
      <c r="C14" s="52"/>
      <c r="D14" s="52"/>
      <c r="E14" s="63"/>
      <c r="F14" s="52" t="s">
        <v>8</v>
      </c>
      <c r="G14" s="52"/>
      <c r="H14" s="52"/>
      <c r="I14" s="52"/>
      <c r="J14" s="52"/>
      <c r="K14" s="52" t="s">
        <v>9</v>
      </c>
      <c r="L14" s="52"/>
      <c r="M14" s="52"/>
      <c r="N14" s="52"/>
      <c r="O14" s="52"/>
      <c r="P14" s="52" t="s">
        <v>10</v>
      </c>
      <c r="Q14" s="52"/>
      <c r="R14" s="52"/>
      <c r="S14" s="52"/>
      <c r="T14" s="52"/>
      <c r="U14" s="52" t="s">
        <v>11</v>
      </c>
      <c r="V14" s="52"/>
      <c r="W14" s="52"/>
      <c r="X14" s="52"/>
      <c r="Y14" s="52"/>
      <c r="Z14" s="52" t="s">
        <v>12</v>
      </c>
      <c r="AA14" s="52"/>
      <c r="AB14" s="52"/>
      <c r="AC14" s="52"/>
      <c r="AD14" s="52"/>
      <c r="AE14" s="52" t="s">
        <v>8</v>
      </c>
      <c r="AF14" s="52"/>
      <c r="AG14" s="52"/>
      <c r="AH14" s="52"/>
      <c r="AI14" s="52"/>
      <c r="AJ14" s="52" t="s">
        <v>9</v>
      </c>
      <c r="AK14" s="52"/>
      <c r="AL14" s="52"/>
      <c r="AM14" s="52"/>
      <c r="AN14" s="52"/>
      <c r="AO14" s="52" t="s">
        <v>10</v>
      </c>
      <c r="AP14" s="52"/>
      <c r="AQ14" s="52"/>
      <c r="AR14" s="52"/>
      <c r="AS14" s="52"/>
      <c r="AT14" s="52" t="s">
        <v>11</v>
      </c>
      <c r="AU14" s="52"/>
      <c r="AV14" s="52"/>
      <c r="AW14" s="52"/>
      <c r="AX14" s="52"/>
      <c r="AY14" s="52" t="s">
        <v>12</v>
      </c>
      <c r="AZ14" s="5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2:61" ht="15.75" x14ac:dyDescent="0.25">
      <c r="B15" s="52"/>
      <c r="C15" s="52"/>
      <c r="D15" s="52"/>
      <c r="E15" s="63"/>
      <c r="F15" s="9" t="s">
        <v>42</v>
      </c>
      <c r="G15" s="9" t="s">
        <v>43</v>
      </c>
      <c r="H15" s="9" t="s">
        <v>44</v>
      </c>
      <c r="I15" s="9" t="s">
        <v>45</v>
      </c>
      <c r="J15" s="9" t="s">
        <v>46</v>
      </c>
      <c r="K15" s="9" t="s">
        <v>42</v>
      </c>
      <c r="L15" s="9" t="s">
        <v>43</v>
      </c>
      <c r="M15" s="9" t="s">
        <v>44</v>
      </c>
      <c r="N15" s="9" t="s">
        <v>45</v>
      </c>
      <c r="O15" s="9" t="s">
        <v>46</v>
      </c>
      <c r="P15" s="9" t="s">
        <v>42</v>
      </c>
      <c r="Q15" s="9" t="s">
        <v>43</v>
      </c>
      <c r="R15" s="9" t="s">
        <v>44</v>
      </c>
      <c r="S15" s="9" t="s">
        <v>45</v>
      </c>
      <c r="T15" s="9" t="s">
        <v>46</v>
      </c>
      <c r="U15" s="9" t="s">
        <v>42</v>
      </c>
      <c r="V15" s="9" t="s">
        <v>43</v>
      </c>
      <c r="W15" s="9" t="s">
        <v>44</v>
      </c>
      <c r="X15" s="9" t="s">
        <v>45</v>
      </c>
      <c r="Y15" s="9" t="s">
        <v>46</v>
      </c>
      <c r="Z15" s="9" t="s">
        <v>42</v>
      </c>
      <c r="AA15" s="9" t="s">
        <v>43</v>
      </c>
      <c r="AB15" s="9" t="s">
        <v>44</v>
      </c>
      <c r="AC15" s="9" t="s">
        <v>45</v>
      </c>
      <c r="AD15" s="9" t="s">
        <v>46</v>
      </c>
      <c r="AE15" s="9" t="s">
        <v>42</v>
      </c>
      <c r="AF15" s="9" t="s">
        <v>43</v>
      </c>
      <c r="AG15" s="9" t="s">
        <v>44</v>
      </c>
      <c r="AH15" s="9" t="s">
        <v>45</v>
      </c>
      <c r="AI15" s="9" t="s">
        <v>46</v>
      </c>
      <c r="AJ15" s="9" t="s">
        <v>42</v>
      </c>
      <c r="AK15" s="9" t="s">
        <v>43</v>
      </c>
      <c r="AL15" s="9" t="s">
        <v>44</v>
      </c>
      <c r="AM15" s="9" t="s">
        <v>45</v>
      </c>
      <c r="AN15" s="9" t="s">
        <v>46</v>
      </c>
      <c r="AO15" s="9" t="s">
        <v>42</v>
      </c>
      <c r="AP15" s="9" t="s">
        <v>43</v>
      </c>
      <c r="AQ15" s="9" t="s">
        <v>44</v>
      </c>
      <c r="AR15" s="9" t="s">
        <v>45</v>
      </c>
      <c r="AS15" s="9" t="s">
        <v>46</v>
      </c>
      <c r="AT15" s="9" t="s">
        <v>42</v>
      </c>
      <c r="AU15" s="9" t="s">
        <v>43</v>
      </c>
      <c r="AV15" s="9" t="s">
        <v>44</v>
      </c>
      <c r="AW15" s="9" t="s">
        <v>45</v>
      </c>
      <c r="AX15" s="9" t="s">
        <v>46</v>
      </c>
      <c r="AY15" s="9" t="s">
        <v>42</v>
      </c>
      <c r="AZ15" s="9" t="s">
        <v>43</v>
      </c>
      <c r="BA15" s="9" t="s">
        <v>44</v>
      </c>
      <c r="BB15" s="9" t="s">
        <v>45</v>
      </c>
      <c r="BC15" s="9" t="s">
        <v>46</v>
      </c>
      <c r="BD15" s="9" t="s">
        <v>42</v>
      </c>
      <c r="BE15" s="9" t="s">
        <v>43</v>
      </c>
      <c r="BF15" s="9" t="s">
        <v>44</v>
      </c>
      <c r="BG15" s="9" t="s">
        <v>45</v>
      </c>
      <c r="BH15" s="9" t="s">
        <v>46</v>
      </c>
      <c r="BI15" s="52"/>
    </row>
    <row r="16" spans="2:61" ht="15.75" x14ac:dyDescent="0.25">
      <c r="B16" s="9">
        <v>1</v>
      </c>
      <c r="C16" s="9">
        <v>2</v>
      </c>
      <c r="D16" s="9">
        <v>3</v>
      </c>
      <c r="E16" s="9">
        <v>4</v>
      </c>
      <c r="F16" s="9" t="s">
        <v>47</v>
      </c>
      <c r="G16" s="9" t="s">
        <v>48</v>
      </c>
      <c r="H16" s="9" t="s">
        <v>49</v>
      </c>
      <c r="I16" s="9" t="s">
        <v>50</v>
      </c>
      <c r="J16" s="9" t="s">
        <v>51</v>
      </c>
      <c r="K16" s="9" t="s">
        <v>54</v>
      </c>
      <c r="L16" s="9" t="s">
        <v>55</v>
      </c>
      <c r="M16" s="9" t="s">
        <v>56</v>
      </c>
      <c r="N16" s="9" t="s">
        <v>57</v>
      </c>
      <c r="O16" s="9" t="s">
        <v>58</v>
      </c>
      <c r="P16" s="9" t="s">
        <v>61</v>
      </c>
      <c r="Q16" s="9" t="s">
        <v>62</v>
      </c>
      <c r="R16" s="9" t="s">
        <v>63</v>
      </c>
      <c r="S16" s="9" t="s">
        <v>64</v>
      </c>
      <c r="T16" s="9" t="s">
        <v>65</v>
      </c>
      <c r="U16" s="9" t="s">
        <v>68</v>
      </c>
      <c r="V16" s="9" t="s">
        <v>69</v>
      </c>
      <c r="W16" s="9" t="s">
        <v>70</v>
      </c>
      <c r="X16" s="9" t="s">
        <v>71</v>
      </c>
      <c r="Y16" s="9" t="s">
        <v>72</v>
      </c>
      <c r="Z16" s="9" t="s">
        <v>75</v>
      </c>
      <c r="AA16" s="9" t="s">
        <v>76</v>
      </c>
      <c r="AB16" s="9" t="s">
        <v>77</v>
      </c>
      <c r="AC16" s="9" t="s">
        <v>78</v>
      </c>
      <c r="AD16" s="9" t="s">
        <v>79</v>
      </c>
      <c r="AE16" s="9" t="s">
        <v>84</v>
      </c>
      <c r="AF16" s="9" t="s">
        <v>85</v>
      </c>
      <c r="AG16" s="9" t="s">
        <v>86</v>
      </c>
      <c r="AH16" s="9" t="s">
        <v>87</v>
      </c>
      <c r="AI16" s="9" t="s">
        <v>88</v>
      </c>
      <c r="AJ16" s="9" t="s">
        <v>91</v>
      </c>
      <c r="AK16" s="9" t="s">
        <v>92</v>
      </c>
      <c r="AL16" s="9" t="s">
        <v>93</v>
      </c>
      <c r="AM16" s="9" t="s">
        <v>94</v>
      </c>
      <c r="AN16" s="9" t="s">
        <v>95</v>
      </c>
      <c r="AO16" s="9" t="s">
        <v>98</v>
      </c>
      <c r="AP16" s="9" t="s">
        <v>99</v>
      </c>
      <c r="AQ16" s="9" t="s">
        <v>100</v>
      </c>
      <c r="AR16" s="9" t="s">
        <v>101</v>
      </c>
      <c r="AS16" s="9" t="s">
        <v>102</v>
      </c>
      <c r="AT16" s="9" t="s">
        <v>105</v>
      </c>
      <c r="AU16" s="9" t="s">
        <v>106</v>
      </c>
      <c r="AV16" s="9" t="s">
        <v>107</v>
      </c>
      <c r="AW16" s="9" t="s">
        <v>108</v>
      </c>
      <c r="AX16" s="9" t="s">
        <v>109</v>
      </c>
      <c r="AY16" s="9" t="s">
        <v>112</v>
      </c>
      <c r="AZ16" s="9" t="s">
        <v>113</v>
      </c>
      <c r="BA16" s="9" t="s">
        <v>114</v>
      </c>
      <c r="BB16" s="9" t="s">
        <v>115</v>
      </c>
      <c r="BC16" s="9" t="s">
        <v>116</v>
      </c>
      <c r="BD16" s="9" t="s">
        <v>120</v>
      </c>
      <c r="BE16" s="9" t="s">
        <v>121</v>
      </c>
      <c r="BF16" s="9" t="s">
        <v>122</v>
      </c>
      <c r="BG16" s="9" t="s">
        <v>123</v>
      </c>
      <c r="BH16" s="9" t="s">
        <v>124</v>
      </c>
      <c r="BI16" s="9">
        <v>8</v>
      </c>
    </row>
    <row r="17" spans="2:61" ht="15.7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2:61" ht="15.75" x14ac:dyDescent="0.25">
      <c r="B18" s="53" t="s">
        <v>17</v>
      </c>
      <c r="C18" s="53"/>
      <c r="D18" s="5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2:61" s="18" customFormat="1" ht="15.75" x14ac:dyDescent="0.25">
      <c r="B19" s="19"/>
      <c r="C19" s="19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</row>
    <row r="20" spans="2:61" s="18" customFormat="1" ht="15.75" x14ac:dyDescent="0.25">
      <c r="B20" s="19"/>
      <c r="C20" s="19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</row>
    <row r="21" spans="2:61" s="18" customFormat="1" ht="15.75" x14ac:dyDescent="0.25">
      <c r="B21" s="19"/>
      <c r="C21" s="19"/>
      <c r="D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</row>
    <row r="22" spans="2:61" s="18" customFormat="1" ht="15.75" x14ac:dyDescent="0.25">
      <c r="B22" s="19"/>
      <c r="C22" s="19"/>
      <c r="D22" s="19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</row>
    <row r="23" spans="2:61" s="18" customFormat="1" ht="15.75" x14ac:dyDescent="0.25">
      <c r="B23" s="19"/>
      <c r="C23" s="19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spans="2:61" s="18" customFormat="1" ht="15.75" x14ac:dyDescent="0.25">
      <c r="B24" s="19"/>
      <c r="C24" s="19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</row>
    <row r="25" spans="2:61" s="18" customFormat="1" ht="15.75" x14ac:dyDescent="0.25">
      <c r="B25" s="19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</row>
    <row r="26" spans="2:61" s="18" customFormat="1" ht="15.75" x14ac:dyDescent="0.25">
      <c r="B26" s="19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</row>
    <row r="27" spans="2:61" s="18" customFormat="1" ht="15.75" x14ac:dyDescent="0.25">
      <c r="B27" s="19"/>
      <c r="C27" s="19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</row>
  </sheetData>
  <mergeCells count="25">
    <mergeCell ref="B6:L6"/>
    <mergeCell ref="B8:D8"/>
    <mergeCell ref="B10:V10"/>
    <mergeCell ref="Z14:AD14"/>
    <mergeCell ref="B12:B15"/>
    <mergeCell ref="C12:C15"/>
    <mergeCell ref="D12:D15"/>
    <mergeCell ref="E12:E15"/>
    <mergeCell ref="F12:BC12"/>
    <mergeCell ref="B18:D18"/>
    <mergeCell ref="BH2:BI2"/>
    <mergeCell ref="B4:BI4"/>
    <mergeCell ref="AE14:AI14"/>
    <mergeCell ref="AJ14:AN14"/>
    <mergeCell ref="AO14:AS14"/>
    <mergeCell ref="AT14:AX14"/>
    <mergeCell ref="AY14:BC14"/>
    <mergeCell ref="BD12:BH14"/>
    <mergeCell ref="BI12:BI15"/>
    <mergeCell ref="F13:AD13"/>
    <mergeCell ref="AE13:BC13"/>
    <mergeCell ref="F14:J14"/>
    <mergeCell ref="K14:O14"/>
    <mergeCell ref="P14:T14"/>
    <mergeCell ref="U14:Y14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D23"/>
  <sheetViews>
    <sheetView topLeftCell="AK10" workbookViewId="0">
      <selection activeCell="AX23" activeCellId="1" sqref="AS23 AX23"/>
    </sheetView>
  </sheetViews>
  <sheetFormatPr defaultRowHeight="15" x14ac:dyDescent="0.25"/>
  <cols>
    <col min="1" max="1" width="4" style="1" customWidth="1"/>
    <col min="2" max="2" width="19.28515625" style="1" customWidth="1"/>
    <col min="3" max="3" width="40.5703125" style="1" customWidth="1"/>
    <col min="4" max="4" width="24.85546875" style="1" customWidth="1"/>
    <col min="5" max="5" width="10.28515625" style="1" customWidth="1"/>
    <col min="6" max="6" width="10.85546875" style="1" customWidth="1"/>
    <col min="7" max="7" width="11.5703125" style="1" customWidth="1"/>
    <col min="8" max="8" width="16" style="1" customWidth="1"/>
    <col min="9" max="9" width="15.42578125" style="1" customWidth="1"/>
    <col min="10" max="10" width="9.140625" style="1"/>
    <col min="11" max="11" width="9.5703125" style="1" bestFit="1" customWidth="1"/>
    <col min="12" max="12" width="13.5703125" style="1" customWidth="1"/>
    <col min="13" max="13" width="17" style="1" customWidth="1"/>
    <col min="14" max="14" width="14.85546875" style="1" customWidth="1"/>
    <col min="15" max="16" width="9.140625" style="1"/>
    <col min="17" max="17" width="17.28515625" style="1" customWidth="1"/>
    <col min="18" max="18" width="16.42578125" style="1" customWidth="1"/>
    <col min="19" max="19" width="9.5703125" style="1" bestFit="1" customWidth="1"/>
    <col min="20" max="21" width="9.140625" style="1"/>
    <col min="22" max="22" width="17.28515625" style="1" customWidth="1"/>
    <col min="23" max="23" width="16.42578125" style="1" customWidth="1"/>
    <col min="24" max="24" width="15" style="1" customWidth="1"/>
    <col min="25" max="25" width="9.140625" style="1"/>
    <col min="26" max="26" width="10.140625" style="1" customWidth="1"/>
    <col min="27" max="27" width="16.5703125" style="1" customWidth="1"/>
    <col min="28" max="28" width="15.5703125" style="1" customWidth="1"/>
    <col min="29" max="29" width="15.42578125" style="1" customWidth="1"/>
    <col min="30" max="32" width="9.140625" style="1"/>
    <col min="33" max="33" width="16.85546875" style="1" customWidth="1"/>
    <col min="34" max="34" width="16.5703125" style="1" customWidth="1"/>
    <col min="35" max="35" width="14.5703125" style="1" customWidth="1"/>
    <col min="36" max="37" width="9.140625" style="1"/>
    <col min="38" max="38" width="16.5703125" style="1" customWidth="1"/>
    <col min="39" max="39" width="16.28515625" style="1" customWidth="1"/>
    <col min="40" max="40" width="15.42578125" style="1" customWidth="1"/>
    <col min="41" max="42" width="9.140625" style="1"/>
    <col min="43" max="43" width="16.85546875" style="1" customWidth="1"/>
    <col min="44" max="44" width="16.28515625" style="1" customWidth="1"/>
    <col min="45" max="45" width="16.140625" style="1" customWidth="1"/>
    <col min="46" max="46" width="9.140625" style="1"/>
    <col min="47" max="47" width="11.28515625" style="1" bestFit="1" customWidth="1"/>
    <col min="48" max="48" width="15.28515625" style="1" customWidth="1"/>
    <col min="49" max="49" width="16.5703125" style="1" customWidth="1"/>
    <col min="50" max="50" width="16.28515625" style="1" customWidth="1"/>
    <col min="51" max="52" width="9.140625" style="1"/>
    <col min="53" max="53" width="16.7109375" style="1" customWidth="1"/>
    <col min="54" max="54" width="15.85546875" style="1" customWidth="1"/>
    <col min="55" max="55" width="15.42578125" style="1" customWidth="1"/>
    <col min="56" max="16384" width="9.140625" style="1"/>
  </cols>
  <sheetData>
    <row r="2" spans="2:56" ht="49.5" customHeight="1" x14ac:dyDescent="0.25">
      <c r="Q2" s="20" t="s">
        <v>176</v>
      </c>
      <c r="BA2" s="54" t="s">
        <v>177</v>
      </c>
      <c r="BB2" s="54"/>
      <c r="BC2" s="54"/>
      <c r="BD2" s="54"/>
    </row>
    <row r="4" spans="2:56" ht="15" customHeight="1" x14ac:dyDescent="0.25">
      <c r="B4" s="62" t="s">
        <v>927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</row>
    <row r="7" spans="2:56" ht="31.5" customHeight="1" x14ac:dyDescent="0.25">
      <c r="B7" s="57" t="s">
        <v>22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2:56" ht="15.75" x14ac:dyDescent="0.25">
      <c r="D8" s="3"/>
    </row>
    <row r="9" spans="2:56" ht="15" customHeight="1" x14ac:dyDescent="0.25">
      <c r="B9" s="56" t="s">
        <v>909</v>
      </c>
      <c r="C9" s="56"/>
      <c r="D9" s="56"/>
    </row>
    <row r="10" spans="2:56" ht="15.75" x14ac:dyDescent="0.25">
      <c r="D10" s="3"/>
    </row>
    <row r="11" spans="2:56" ht="68.25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3" spans="2:56" ht="29.25" customHeight="1" x14ac:dyDescent="0.25">
      <c r="B13" s="52" t="s">
        <v>1</v>
      </c>
      <c r="C13" s="52" t="s">
        <v>2</v>
      </c>
      <c r="D13" s="52" t="s">
        <v>3</v>
      </c>
      <c r="E13" s="52" t="s">
        <v>924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 t="s">
        <v>919</v>
      </c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</row>
    <row r="14" spans="2:56" ht="15.75" x14ac:dyDescent="0.25">
      <c r="B14" s="52"/>
      <c r="C14" s="52"/>
      <c r="D14" s="52"/>
      <c r="E14" s="9" t="s">
        <v>15</v>
      </c>
      <c r="F14" s="52" t="s">
        <v>16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9" t="s">
        <v>15</v>
      </c>
      <c r="AF14" s="52" t="s">
        <v>16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</row>
    <row r="15" spans="2:56" ht="15.75" x14ac:dyDescent="0.25">
      <c r="B15" s="52"/>
      <c r="C15" s="52"/>
      <c r="D15" s="52"/>
      <c r="E15" s="52" t="s">
        <v>8</v>
      </c>
      <c r="F15" s="52" t="s">
        <v>8</v>
      </c>
      <c r="G15" s="52"/>
      <c r="H15" s="52"/>
      <c r="I15" s="52"/>
      <c r="J15" s="52"/>
      <c r="K15" s="52" t="s">
        <v>9</v>
      </c>
      <c r="L15" s="52"/>
      <c r="M15" s="52"/>
      <c r="N15" s="52"/>
      <c r="O15" s="52"/>
      <c r="P15" s="52" t="s">
        <v>10</v>
      </c>
      <c r="Q15" s="52"/>
      <c r="R15" s="52"/>
      <c r="S15" s="52"/>
      <c r="T15" s="52"/>
      <c r="U15" s="52" t="s">
        <v>11</v>
      </c>
      <c r="V15" s="52"/>
      <c r="W15" s="52"/>
      <c r="X15" s="52"/>
      <c r="Y15" s="52"/>
      <c r="Z15" s="52" t="s">
        <v>12</v>
      </c>
      <c r="AA15" s="52"/>
      <c r="AB15" s="52"/>
      <c r="AC15" s="52"/>
      <c r="AD15" s="52"/>
      <c r="AE15" s="52" t="s">
        <v>8</v>
      </c>
      <c r="AF15" s="52" t="s">
        <v>8</v>
      </c>
      <c r="AG15" s="52"/>
      <c r="AH15" s="52"/>
      <c r="AI15" s="52"/>
      <c r="AJ15" s="52"/>
      <c r="AK15" s="52" t="s">
        <v>9</v>
      </c>
      <c r="AL15" s="52"/>
      <c r="AM15" s="52"/>
      <c r="AN15" s="52"/>
      <c r="AO15" s="52"/>
      <c r="AP15" s="52" t="s">
        <v>10</v>
      </c>
      <c r="AQ15" s="52"/>
      <c r="AR15" s="52"/>
      <c r="AS15" s="52"/>
      <c r="AT15" s="52"/>
      <c r="AU15" s="52" t="s">
        <v>11</v>
      </c>
      <c r="AV15" s="52"/>
      <c r="AW15" s="52"/>
      <c r="AX15" s="52"/>
      <c r="AY15" s="52"/>
      <c r="AZ15" s="52" t="s">
        <v>12</v>
      </c>
      <c r="BA15" s="52"/>
      <c r="BB15" s="52"/>
      <c r="BC15" s="52"/>
      <c r="BD15" s="52"/>
    </row>
    <row r="16" spans="2:56" ht="78.75" x14ac:dyDescent="0.25">
      <c r="B16" s="52"/>
      <c r="C16" s="52"/>
      <c r="D16" s="52"/>
      <c r="E16" s="52"/>
      <c r="F16" s="9" t="s">
        <v>151</v>
      </c>
      <c r="G16" s="9" t="s">
        <v>152</v>
      </c>
      <c r="H16" s="9" t="s">
        <v>153</v>
      </c>
      <c r="I16" s="9" t="s">
        <v>154</v>
      </c>
      <c r="J16" s="9" t="s">
        <v>155</v>
      </c>
      <c r="K16" s="9" t="s">
        <v>151</v>
      </c>
      <c r="L16" s="9" t="s">
        <v>152</v>
      </c>
      <c r="M16" s="9" t="s">
        <v>153</v>
      </c>
      <c r="N16" s="9" t="s">
        <v>154</v>
      </c>
      <c r="O16" s="9" t="s">
        <v>155</v>
      </c>
      <c r="P16" s="9" t="s">
        <v>151</v>
      </c>
      <c r="Q16" s="9" t="s">
        <v>152</v>
      </c>
      <c r="R16" s="9" t="s">
        <v>153</v>
      </c>
      <c r="S16" s="9" t="s">
        <v>154</v>
      </c>
      <c r="T16" s="9" t="s">
        <v>155</v>
      </c>
      <c r="U16" s="9" t="s">
        <v>151</v>
      </c>
      <c r="V16" s="9" t="s">
        <v>152</v>
      </c>
      <c r="W16" s="9" t="s">
        <v>153</v>
      </c>
      <c r="X16" s="9" t="s">
        <v>154</v>
      </c>
      <c r="Y16" s="9" t="s">
        <v>155</v>
      </c>
      <c r="Z16" s="9" t="s">
        <v>151</v>
      </c>
      <c r="AA16" s="9" t="s">
        <v>152</v>
      </c>
      <c r="AB16" s="9" t="s">
        <v>153</v>
      </c>
      <c r="AC16" s="9" t="s">
        <v>154</v>
      </c>
      <c r="AD16" s="9" t="s">
        <v>155</v>
      </c>
      <c r="AE16" s="52"/>
      <c r="AF16" s="9" t="s">
        <v>151</v>
      </c>
      <c r="AG16" s="9" t="s">
        <v>152</v>
      </c>
      <c r="AH16" s="9" t="s">
        <v>153</v>
      </c>
      <c r="AI16" s="9" t="s">
        <v>154</v>
      </c>
      <c r="AJ16" s="9" t="s">
        <v>155</v>
      </c>
      <c r="AK16" s="9" t="s">
        <v>151</v>
      </c>
      <c r="AL16" s="9" t="s">
        <v>152</v>
      </c>
      <c r="AM16" s="9" t="s">
        <v>153</v>
      </c>
      <c r="AN16" s="9" t="s">
        <v>154</v>
      </c>
      <c r="AO16" s="9" t="s">
        <v>155</v>
      </c>
      <c r="AP16" s="9" t="s">
        <v>151</v>
      </c>
      <c r="AQ16" s="9" t="s">
        <v>152</v>
      </c>
      <c r="AR16" s="9" t="s">
        <v>153</v>
      </c>
      <c r="AS16" s="9" t="s">
        <v>154</v>
      </c>
      <c r="AT16" s="9" t="s">
        <v>155</v>
      </c>
      <c r="AU16" s="9" t="s">
        <v>151</v>
      </c>
      <c r="AV16" s="9" t="s">
        <v>152</v>
      </c>
      <c r="AW16" s="9" t="s">
        <v>153</v>
      </c>
      <c r="AX16" s="9" t="s">
        <v>154</v>
      </c>
      <c r="AY16" s="9" t="s">
        <v>155</v>
      </c>
      <c r="AZ16" s="9" t="s">
        <v>151</v>
      </c>
      <c r="BA16" s="9" t="s">
        <v>152</v>
      </c>
      <c r="BB16" s="9" t="s">
        <v>153</v>
      </c>
      <c r="BC16" s="9" t="s">
        <v>154</v>
      </c>
      <c r="BD16" s="9" t="s">
        <v>155</v>
      </c>
    </row>
    <row r="17" spans="2:56" ht="15.75" x14ac:dyDescent="0.25">
      <c r="B17" s="9">
        <v>1</v>
      </c>
      <c r="C17" s="9">
        <v>2</v>
      </c>
      <c r="D17" s="9">
        <v>3</v>
      </c>
      <c r="E17" s="9">
        <v>4</v>
      </c>
      <c r="F17" s="9" t="s">
        <v>47</v>
      </c>
      <c r="G17" s="9" t="s">
        <v>48</v>
      </c>
      <c r="H17" s="9" t="s">
        <v>49</v>
      </c>
      <c r="I17" s="9" t="s">
        <v>50</v>
      </c>
      <c r="J17" s="9" t="s">
        <v>51</v>
      </c>
      <c r="K17" s="9" t="s">
        <v>54</v>
      </c>
      <c r="L17" s="9" t="s">
        <v>55</v>
      </c>
      <c r="M17" s="9" t="s">
        <v>56</v>
      </c>
      <c r="N17" s="9" t="s">
        <v>57</v>
      </c>
      <c r="O17" s="9" t="s">
        <v>58</v>
      </c>
      <c r="P17" s="9" t="s">
        <v>61</v>
      </c>
      <c r="Q17" s="9" t="s">
        <v>62</v>
      </c>
      <c r="R17" s="9" t="s">
        <v>63</v>
      </c>
      <c r="S17" s="9" t="s">
        <v>64</v>
      </c>
      <c r="T17" s="9" t="s">
        <v>65</v>
      </c>
      <c r="U17" s="9" t="s">
        <v>68</v>
      </c>
      <c r="V17" s="9" t="s">
        <v>69</v>
      </c>
      <c r="W17" s="9" t="s">
        <v>70</v>
      </c>
      <c r="X17" s="9" t="s">
        <v>71</v>
      </c>
      <c r="Y17" s="9" t="s">
        <v>72</v>
      </c>
      <c r="Z17" s="9" t="s">
        <v>75</v>
      </c>
      <c r="AA17" s="9" t="s">
        <v>76</v>
      </c>
      <c r="AB17" s="9" t="s">
        <v>77</v>
      </c>
      <c r="AC17" s="9" t="s">
        <v>78</v>
      </c>
      <c r="AD17" s="9" t="s">
        <v>79</v>
      </c>
      <c r="AE17" s="9">
        <v>6</v>
      </c>
      <c r="AF17" s="9" t="s">
        <v>120</v>
      </c>
      <c r="AG17" s="9" t="s">
        <v>121</v>
      </c>
      <c r="AH17" s="9" t="s">
        <v>122</v>
      </c>
      <c r="AI17" s="9" t="s">
        <v>123</v>
      </c>
      <c r="AJ17" s="9" t="s">
        <v>124</v>
      </c>
      <c r="AK17" s="9" t="s">
        <v>156</v>
      </c>
      <c r="AL17" s="9" t="s">
        <v>157</v>
      </c>
      <c r="AM17" s="9" t="s">
        <v>158</v>
      </c>
      <c r="AN17" s="9" t="s">
        <v>159</v>
      </c>
      <c r="AO17" s="9" t="s">
        <v>160</v>
      </c>
      <c r="AP17" s="9" t="s">
        <v>161</v>
      </c>
      <c r="AQ17" s="9" t="s">
        <v>162</v>
      </c>
      <c r="AR17" s="9" t="s">
        <v>163</v>
      </c>
      <c r="AS17" s="9" t="s">
        <v>164</v>
      </c>
      <c r="AT17" s="9" t="s">
        <v>165</v>
      </c>
      <c r="AU17" s="21" t="s">
        <v>175</v>
      </c>
      <c r="AV17" s="9" t="s">
        <v>166</v>
      </c>
      <c r="AW17" s="9" t="s">
        <v>167</v>
      </c>
      <c r="AX17" s="9" t="s">
        <v>168</v>
      </c>
      <c r="AY17" s="9" t="s">
        <v>169</v>
      </c>
      <c r="AZ17" s="9" t="s">
        <v>170</v>
      </c>
      <c r="BA17" s="9" t="s">
        <v>171</v>
      </c>
      <c r="BB17" s="9" t="s">
        <v>172</v>
      </c>
      <c r="BC17" s="9" t="s">
        <v>173</v>
      </c>
      <c r="BD17" s="9" t="s">
        <v>174</v>
      </c>
    </row>
    <row r="18" spans="2:56" ht="31.5" x14ac:dyDescent="0.25">
      <c r="B18" s="42" t="s">
        <v>19</v>
      </c>
      <c r="C18" s="43" t="s">
        <v>898</v>
      </c>
      <c r="D18" s="43" t="s">
        <v>899</v>
      </c>
      <c r="E18" s="44">
        <v>1.2030000000000001</v>
      </c>
      <c r="F18" s="44">
        <f>SUM(G18:J18)</f>
        <v>1.341132</v>
      </c>
      <c r="G18" s="39"/>
      <c r="H18" s="39"/>
      <c r="I18" s="44">
        <f>SUM(J18:AB18)</f>
        <v>1.341132</v>
      </c>
      <c r="J18" s="39"/>
      <c r="K18" s="44"/>
      <c r="L18" s="39"/>
      <c r="M18" s="39"/>
      <c r="N18" s="39"/>
      <c r="O18" s="39"/>
      <c r="P18" s="39"/>
      <c r="Q18" s="39"/>
      <c r="R18" s="39"/>
      <c r="S18" s="44">
        <v>1.341132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5">
        <f>0.835449825*1.2</f>
        <v>1.0025397899999999</v>
      </c>
      <c r="AF18" s="45">
        <f>0.835449825*1.2</f>
        <v>1.0025397899999999</v>
      </c>
      <c r="AG18" s="39"/>
      <c r="AH18" s="39"/>
      <c r="AI18" s="45">
        <f>0.835449825*1.2</f>
        <v>1.0025397899999999</v>
      </c>
      <c r="AJ18" s="39"/>
      <c r="AK18" s="39"/>
      <c r="AL18" s="39"/>
      <c r="AM18" s="39"/>
      <c r="AN18" s="39"/>
      <c r="AO18" s="39"/>
      <c r="AP18" s="45">
        <v>1.11761</v>
      </c>
      <c r="AQ18" s="45"/>
      <c r="AR18" s="45"/>
      <c r="AS18" s="45">
        <v>1.11761</v>
      </c>
      <c r="AT18" s="45"/>
      <c r="AU18" s="21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2:56" ht="31.5" x14ac:dyDescent="0.25">
      <c r="B19" s="42" t="s">
        <v>20</v>
      </c>
      <c r="C19" s="43" t="s">
        <v>900</v>
      </c>
      <c r="D19" s="43" t="s">
        <v>901</v>
      </c>
      <c r="E19" s="44">
        <v>0.21739475999999999</v>
      </c>
      <c r="F19" s="44">
        <f t="shared" ref="F19:F22" si="0">SUM(G19:J19)</f>
        <v>0.29132933</v>
      </c>
      <c r="G19" s="39"/>
      <c r="H19" s="39"/>
      <c r="I19" s="44">
        <v>0.29132933</v>
      </c>
      <c r="J19" s="39"/>
      <c r="K19" s="44"/>
      <c r="L19" s="39"/>
      <c r="M19" s="39"/>
      <c r="N19" s="39"/>
      <c r="O19" s="39"/>
      <c r="P19" s="39"/>
      <c r="Q19" s="39"/>
      <c r="R19" s="39"/>
      <c r="S19" s="44"/>
      <c r="T19" s="39"/>
      <c r="U19" s="39"/>
      <c r="V19" s="39"/>
      <c r="W19" s="39"/>
      <c r="X19" s="44">
        <v>0.29132933</v>
      </c>
      <c r="Y19" s="39"/>
      <c r="Z19" s="39"/>
      <c r="AA19" s="39"/>
      <c r="AB19" s="39"/>
      <c r="AC19" s="39"/>
      <c r="AD19" s="39"/>
      <c r="AE19" s="45">
        <f>0.150968583333333*1.2</f>
        <v>0.18116229999999958</v>
      </c>
      <c r="AF19" s="45">
        <f>0.150968583333333*1.2</f>
        <v>0.18116229999999958</v>
      </c>
      <c r="AG19" s="39"/>
      <c r="AH19" s="39"/>
      <c r="AI19" s="45">
        <f>0.150968583333333*1.2</f>
        <v>0.18116229999999958</v>
      </c>
      <c r="AJ19" s="39"/>
      <c r="AK19" s="39"/>
      <c r="AL19" s="39"/>
      <c r="AM19" s="39"/>
      <c r="AN19" s="39"/>
      <c r="AO19" s="39"/>
      <c r="AP19" s="45">
        <v>0.24277000000000001</v>
      </c>
      <c r="AQ19" s="45"/>
      <c r="AR19" s="45"/>
      <c r="AS19" s="45"/>
      <c r="AT19" s="45"/>
      <c r="AU19" s="21"/>
      <c r="AV19" s="39"/>
      <c r="AW19" s="39"/>
      <c r="AX19" s="45">
        <v>0.24277000000000001</v>
      </c>
      <c r="AY19" s="39"/>
      <c r="AZ19" s="39"/>
      <c r="BA19" s="39"/>
      <c r="BB19" s="39"/>
      <c r="BC19" s="39"/>
      <c r="BD19" s="39"/>
    </row>
    <row r="20" spans="2:56" ht="31.5" x14ac:dyDescent="0.25">
      <c r="B20" s="42" t="s">
        <v>872</v>
      </c>
      <c r="C20" s="43" t="s">
        <v>902</v>
      </c>
      <c r="D20" s="43" t="s">
        <v>903</v>
      </c>
      <c r="E20" s="44">
        <v>0.26287940000000037</v>
      </c>
      <c r="F20" s="44">
        <f t="shared" si="0"/>
        <v>0</v>
      </c>
      <c r="G20" s="39"/>
      <c r="H20" s="39"/>
      <c r="I20" s="6"/>
      <c r="J20" s="39"/>
      <c r="K20" s="6"/>
      <c r="L20" s="39"/>
      <c r="M20" s="39"/>
      <c r="N20" s="39"/>
      <c r="O20" s="39"/>
      <c r="P20" s="39"/>
      <c r="Q20" s="39"/>
      <c r="R20" s="39"/>
      <c r="S20" s="6"/>
      <c r="T20" s="39"/>
      <c r="U20" s="39"/>
      <c r="V20" s="39"/>
      <c r="W20" s="39"/>
      <c r="X20" s="6"/>
      <c r="Y20" s="39"/>
      <c r="Z20" s="39"/>
      <c r="AA20" s="39"/>
      <c r="AB20" s="39"/>
      <c r="AC20" s="39"/>
      <c r="AD20" s="39"/>
      <c r="AE20" s="45">
        <f>0.182555138888889*1.2</f>
        <v>0.21906616666666678</v>
      </c>
      <c r="AF20" s="45">
        <f>0.182555138888889*1.2</f>
        <v>0.21906616666666678</v>
      </c>
      <c r="AG20" s="39"/>
      <c r="AH20" s="39"/>
      <c r="AI20" s="45">
        <f>0.182555138888889*1.2</f>
        <v>0.21906616666666678</v>
      </c>
      <c r="AJ20" s="39"/>
      <c r="AK20" s="39"/>
      <c r="AL20" s="39"/>
      <c r="AM20" s="39"/>
      <c r="AN20" s="39"/>
      <c r="AO20" s="39"/>
      <c r="AP20" s="45"/>
      <c r="AQ20" s="45"/>
      <c r="AR20" s="45"/>
      <c r="AS20" s="45"/>
      <c r="AT20" s="45"/>
      <c r="AU20" s="21"/>
      <c r="AV20" s="39"/>
      <c r="AW20" s="39"/>
      <c r="AX20" s="45"/>
      <c r="AY20" s="39"/>
      <c r="AZ20" s="39"/>
      <c r="BA20" s="39"/>
      <c r="BB20" s="39"/>
      <c r="BC20" s="39"/>
      <c r="BD20" s="39"/>
    </row>
    <row r="21" spans="2:56" ht="15.75" x14ac:dyDescent="0.25">
      <c r="B21" s="42" t="s">
        <v>873</v>
      </c>
      <c r="C21" s="43" t="s">
        <v>904</v>
      </c>
      <c r="D21" s="43" t="s">
        <v>905</v>
      </c>
      <c r="E21" s="44">
        <v>1.6834045213656001</v>
      </c>
      <c r="F21" s="44">
        <f t="shared" si="0"/>
        <v>1.782349</v>
      </c>
      <c r="G21" s="6"/>
      <c r="H21" s="6"/>
      <c r="I21" s="44">
        <v>1.782349</v>
      </c>
      <c r="J21" s="6"/>
      <c r="K21" s="44"/>
      <c r="L21" s="6"/>
      <c r="M21" s="6"/>
      <c r="N21" s="6"/>
      <c r="O21" s="6"/>
      <c r="P21" s="6"/>
      <c r="Q21" s="6"/>
      <c r="R21" s="6"/>
      <c r="S21" s="44"/>
      <c r="T21" s="6"/>
      <c r="U21" s="6"/>
      <c r="V21" s="6"/>
      <c r="W21" s="6"/>
      <c r="X21" s="44">
        <v>1.782349</v>
      </c>
      <c r="Y21" s="6"/>
      <c r="Z21" s="6"/>
      <c r="AA21" s="6"/>
      <c r="AB21" s="6"/>
      <c r="AC21" s="6"/>
      <c r="AD21" s="6"/>
      <c r="AE21" s="45">
        <f>1.169030917615*1.2</f>
        <v>1.4028371011379999</v>
      </c>
      <c r="AF21" s="45">
        <f>1.169030917615*1.2</f>
        <v>1.4028371011379999</v>
      </c>
      <c r="AG21" s="6"/>
      <c r="AH21" s="6"/>
      <c r="AI21" s="45">
        <f>1.169030917615*1.2</f>
        <v>1.4028371011379999</v>
      </c>
      <c r="AJ21" s="6"/>
      <c r="AK21" s="6"/>
      <c r="AL21" s="6"/>
      <c r="AM21" s="6"/>
      <c r="AN21" s="6"/>
      <c r="AO21" s="6"/>
      <c r="AP21" s="45">
        <v>1.48529</v>
      </c>
      <c r="AQ21" s="45"/>
      <c r="AR21" s="45"/>
      <c r="AS21" s="45"/>
      <c r="AT21" s="45"/>
      <c r="AU21" s="6"/>
      <c r="AV21" s="6"/>
      <c r="AW21" s="6"/>
      <c r="AX21" s="45">
        <v>1.48529</v>
      </c>
      <c r="AY21" s="6"/>
      <c r="AZ21" s="6"/>
      <c r="BA21" s="6"/>
      <c r="BB21" s="6"/>
      <c r="BC21" s="6"/>
      <c r="BD21" s="6"/>
    </row>
    <row r="22" spans="2:56" ht="47.25" x14ac:dyDescent="0.25">
      <c r="B22" s="42" t="s">
        <v>906</v>
      </c>
      <c r="C22" s="43" t="s">
        <v>907</v>
      </c>
      <c r="D22" s="43" t="s">
        <v>908</v>
      </c>
      <c r="E22" s="44">
        <v>3.9190640000000037</v>
      </c>
      <c r="F22" s="44">
        <f t="shared" si="0"/>
        <v>2.7280700000000002</v>
      </c>
      <c r="G22" s="6"/>
      <c r="H22" s="6"/>
      <c r="I22" s="44">
        <f t="shared" ref="I22" si="1">SUM(J22:AB22)</f>
        <v>2.7280700000000002</v>
      </c>
      <c r="J22" s="6"/>
      <c r="K22" s="44"/>
      <c r="L22" s="6"/>
      <c r="M22" s="6"/>
      <c r="N22" s="6"/>
      <c r="O22" s="6"/>
      <c r="P22" s="6"/>
      <c r="Q22" s="6"/>
      <c r="R22" s="6"/>
      <c r="S22" s="44">
        <v>2.7280700000000002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45">
        <f>2.72157222222222*1.2</f>
        <v>3.2658866666666637</v>
      </c>
      <c r="AF22" s="45">
        <f>2.72157222222222*1.2</f>
        <v>3.2658866666666637</v>
      </c>
      <c r="AG22" s="6"/>
      <c r="AH22" s="6"/>
      <c r="AI22" s="45">
        <f>2.72157222222222*1.2</f>
        <v>3.2658866666666637</v>
      </c>
      <c r="AJ22" s="6"/>
      <c r="AK22" s="6"/>
      <c r="AL22" s="6"/>
      <c r="AM22" s="6"/>
      <c r="AN22" s="6"/>
      <c r="AO22" s="6"/>
      <c r="AP22" s="45">
        <v>2.2733916700000001</v>
      </c>
      <c r="AQ22" s="45"/>
      <c r="AR22" s="45"/>
      <c r="AS22" s="45">
        <v>2.2733916700000001</v>
      </c>
      <c r="AT22" s="45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2:56" ht="15.75" x14ac:dyDescent="0.25">
      <c r="B23" s="53" t="s">
        <v>17</v>
      </c>
      <c r="C23" s="53"/>
      <c r="D23" s="53"/>
      <c r="E23" s="6">
        <f>E18+E22+E19+E20+E21</f>
        <v>7.2857426813656039</v>
      </c>
      <c r="F23" s="6">
        <f>F18+F22+F19+F20+F21</f>
        <v>6.1428803300000006</v>
      </c>
      <c r="G23" s="6">
        <f t="shared" ref="G23:BD23" si="2">G21+G22</f>
        <v>0</v>
      </c>
      <c r="H23" s="6">
        <f t="shared" si="2"/>
        <v>0</v>
      </c>
      <c r="I23" s="6">
        <f>I18+I22+I19+I20+I21</f>
        <v>6.1428803300000006</v>
      </c>
      <c r="J23" s="6">
        <f t="shared" si="2"/>
        <v>0</v>
      </c>
      <c r="K23" s="6">
        <f>K18+K22+K19+K20+K21</f>
        <v>0</v>
      </c>
      <c r="L23" s="6">
        <f t="shared" si="2"/>
        <v>0</v>
      </c>
      <c r="M23" s="6">
        <f t="shared" si="2"/>
        <v>0</v>
      </c>
      <c r="N23" s="6">
        <f t="shared" si="2"/>
        <v>0</v>
      </c>
      <c r="O23" s="6">
        <f t="shared" si="2"/>
        <v>0</v>
      </c>
      <c r="P23" s="6">
        <f t="shared" si="2"/>
        <v>0</v>
      </c>
      <c r="Q23" s="6">
        <f t="shared" si="2"/>
        <v>0</v>
      </c>
      <c r="R23" s="6">
        <f t="shared" si="2"/>
        <v>0</v>
      </c>
      <c r="S23" s="6">
        <f>S18+S22+S19+S20+S21</f>
        <v>4.0692020000000007</v>
      </c>
      <c r="T23" s="6">
        <f t="shared" si="2"/>
        <v>0</v>
      </c>
      <c r="U23" s="6">
        <f t="shared" si="2"/>
        <v>0</v>
      </c>
      <c r="V23" s="6">
        <f t="shared" si="2"/>
        <v>0</v>
      </c>
      <c r="W23" s="6">
        <f t="shared" si="2"/>
        <v>0</v>
      </c>
      <c r="X23" s="6">
        <f>X18+X22+X19+X20+X21</f>
        <v>2.0736783299999999</v>
      </c>
      <c r="Y23" s="6">
        <f t="shared" si="2"/>
        <v>0</v>
      </c>
      <c r="Z23" s="6">
        <f t="shared" si="2"/>
        <v>0</v>
      </c>
      <c r="AA23" s="6">
        <f t="shared" si="2"/>
        <v>0</v>
      </c>
      <c r="AB23" s="6">
        <f t="shared" si="2"/>
        <v>0</v>
      </c>
      <c r="AC23" s="6">
        <f t="shared" si="2"/>
        <v>0</v>
      </c>
      <c r="AD23" s="6">
        <f t="shared" si="2"/>
        <v>0</v>
      </c>
      <c r="AE23" s="6">
        <f>AE21+AE22+AE18+AE19+AE20</f>
        <v>6.07149202447133</v>
      </c>
      <c r="AF23" s="6">
        <f>AF21+AF22+AF18+AF19+AF20</f>
        <v>6.07149202447133</v>
      </c>
      <c r="AG23" s="6">
        <f t="shared" si="2"/>
        <v>0</v>
      </c>
      <c r="AH23" s="6">
        <f t="shared" si="2"/>
        <v>0</v>
      </c>
      <c r="AI23" s="6">
        <f>AI21+AI22+AI18+AI19+AI20</f>
        <v>6.07149202447133</v>
      </c>
      <c r="AJ23" s="6">
        <f t="shared" si="2"/>
        <v>0</v>
      </c>
      <c r="AK23" s="6">
        <f t="shared" si="2"/>
        <v>0</v>
      </c>
      <c r="AL23" s="6">
        <f t="shared" si="2"/>
        <v>0</v>
      </c>
      <c r="AM23" s="6">
        <f t="shared" si="2"/>
        <v>0</v>
      </c>
      <c r="AN23" s="6">
        <f t="shared" si="2"/>
        <v>0</v>
      </c>
      <c r="AO23" s="6">
        <f t="shared" si="2"/>
        <v>0</v>
      </c>
      <c r="AP23" s="6">
        <f>AP18+AP22+AP19+AP20+AP21</f>
        <v>5.1190616700000007</v>
      </c>
      <c r="AQ23" s="6">
        <f t="shared" si="2"/>
        <v>0</v>
      </c>
      <c r="AR23" s="6">
        <f t="shared" si="2"/>
        <v>0</v>
      </c>
      <c r="AS23" s="6">
        <f>AS18+AS22+AS19+AS20+AS21</f>
        <v>3.3910016700000001</v>
      </c>
      <c r="AT23" s="6">
        <f t="shared" si="2"/>
        <v>0</v>
      </c>
      <c r="AU23" s="6">
        <f t="shared" si="2"/>
        <v>0</v>
      </c>
      <c r="AV23" s="6">
        <f t="shared" si="2"/>
        <v>0</v>
      </c>
      <c r="AW23" s="6">
        <f t="shared" si="2"/>
        <v>0</v>
      </c>
      <c r="AX23" s="6">
        <f>AX21+AX22+AX19</f>
        <v>1.7280599999999999</v>
      </c>
      <c r="AY23" s="6">
        <f t="shared" si="2"/>
        <v>0</v>
      </c>
      <c r="AZ23" s="6">
        <f t="shared" si="2"/>
        <v>0</v>
      </c>
      <c r="BA23" s="6">
        <f t="shared" si="2"/>
        <v>0</v>
      </c>
      <c r="BB23" s="6">
        <f t="shared" si="2"/>
        <v>0</v>
      </c>
      <c r="BC23" s="6">
        <f t="shared" si="2"/>
        <v>0</v>
      </c>
      <c r="BD23" s="6">
        <f t="shared" si="2"/>
        <v>0</v>
      </c>
    </row>
  </sheetData>
  <mergeCells count="25">
    <mergeCell ref="B23:D23"/>
    <mergeCell ref="AE13:BD13"/>
    <mergeCell ref="F14:AD14"/>
    <mergeCell ref="AF14:BD14"/>
    <mergeCell ref="E15:E16"/>
    <mergeCell ref="F15:J15"/>
    <mergeCell ref="K15:O15"/>
    <mergeCell ref="P15:T15"/>
    <mergeCell ref="U15:Y15"/>
    <mergeCell ref="Z15:AD15"/>
    <mergeCell ref="AE15:AE16"/>
    <mergeCell ref="B13:B16"/>
    <mergeCell ref="C13:C16"/>
    <mergeCell ref="D13:D16"/>
    <mergeCell ref="E13:AD13"/>
    <mergeCell ref="BA2:BD2"/>
    <mergeCell ref="B4:BD4"/>
    <mergeCell ref="AF15:AJ15"/>
    <mergeCell ref="AK15:AO15"/>
    <mergeCell ref="AP15:AT15"/>
    <mergeCell ref="AU15:AY15"/>
    <mergeCell ref="AZ15:BD15"/>
    <mergeCell ref="B7:L7"/>
    <mergeCell ref="B9:D9"/>
    <mergeCell ref="B11:V11"/>
  </mergeCells>
  <pageMargins left="0.7" right="0.7" top="0.75" bottom="0.75" header="0.3" footer="0.3"/>
  <pageSetup paperSize="9" scale="81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opLeftCell="B19" workbookViewId="0">
      <selection activeCell="B4" sqref="B4:R4"/>
    </sheetView>
  </sheetViews>
  <sheetFormatPr defaultRowHeight="15" x14ac:dyDescent="0.25"/>
  <cols>
    <col min="1" max="1" width="2.5703125" style="1" customWidth="1"/>
    <col min="2" max="2" width="19.28515625" style="1" customWidth="1"/>
    <col min="3" max="3" width="25.5703125" style="1" customWidth="1"/>
    <col min="4" max="4" width="19.28515625" style="1" customWidth="1"/>
    <col min="5" max="18" width="18.5703125" style="1" customWidth="1"/>
    <col min="19" max="16384" width="9.140625" style="1"/>
  </cols>
  <sheetData>
    <row r="2" spans="2:18" ht="52.5" customHeight="1" x14ac:dyDescent="0.25">
      <c r="Q2" s="54" t="s">
        <v>209</v>
      </c>
      <c r="R2" s="54"/>
    </row>
    <row r="3" spans="2:18" x14ac:dyDescent="0.25">
      <c r="Q3" s="10"/>
      <c r="R3" s="10"/>
    </row>
    <row r="4" spans="2:18" ht="15" customHeight="1" x14ac:dyDescent="0.25">
      <c r="B4" s="58" t="s">
        <v>925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7" spans="2:18" ht="31.5" customHeight="1" x14ac:dyDescent="0.25">
      <c r="B7" s="57" t="s">
        <v>22</v>
      </c>
      <c r="C7" s="57"/>
      <c r="D7" s="57"/>
      <c r="E7" s="57"/>
      <c r="F7" s="57"/>
      <c r="G7" s="57"/>
      <c r="H7" s="57"/>
    </row>
    <row r="8" spans="2:18" ht="15.75" x14ac:dyDescent="0.25">
      <c r="D8" s="3"/>
    </row>
    <row r="9" spans="2:18" ht="15" customHeight="1" x14ac:dyDescent="0.25">
      <c r="B9" s="56" t="s">
        <v>909</v>
      </c>
      <c r="C9" s="56"/>
      <c r="D9" s="56"/>
    </row>
    <row r="10" spans="2:18" ht="15.75" x14ac:dyDescent="0.25">
      <c r="D10" s="3"/>
    </row>
    <row r="11" spans="2:18" ht="68.25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3" spans="2:18" ht="139.5" customHeight="1" x14ac:dyDescent="0.25">
      <c r="B13" s="52" t="s">
        <v>1</v>
      </c>
      <c r="C13" s="52" t="s">
        <v>2</v>
      </c>
      <c r="D13" s="52" t="s">
        <v>3</v>
      </c>
      <c r="E13" s="52" t="s">
        <v>178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2:18" ht="120" customHeight="1" x14ac:dyDescent="0.25">
      <c r="B14" s="52"/>
      <c r="C14" s="52"/>
      <c r="D14" s="52"/>
      <c r="E14" s="52" t="s">
        <v>179</v>
      </c>
      <c r="F14" s="52"/>
      <c r="G14" s="52" t="s">
        <v>180</v>
      </c>
      <c r="H14" s="52"/>
      <c r="I14" s="52" t="s">
        <v>181</v>
      </c>
      <c r="J14" s="52"/>
      <c r="K14" s="52" t="s">
        <v>182</v>
      </c>
      <c r="L14" s="52"/>
      <c r="M14" s="52" t="s">
        <v>183</v>
      </c>
      <c r="N14" s="52"/>
      <c r="O14" s="52" t="s">
        <v>184</v>
      </c>
      <c r="P14" s="52"/>
      <c r="Q14" s="52" t="s">
        <v>185</v>
      </c>
      <c r="R14" s="52"/>
    </row>
    <row r="15" spans="2:18" ht="78.75" customHeight="1" x14ac:dyDescent="0.25">
      <c r="B15" s="52"/>
      <c r="C15" s="52"/>
      <c r="D15" s="52"/>
      <c r="E15" s="52" t="s">
        <v>186</v>
      </c>
      <c r="F15" s="52"/>
      <c r="G15" s="52" t="s">
        <v>186</v>
      </c>
      <c r="H15" s="52"/>
      <c r="I15" s="52" t="s">
        <v>186</v>
      </c>
      <c r="J15" s="52"/>
      <c r="K15" s="52" t="s">
        <v>186</v>
      </c>
      <c r="L15" s="52"/>
      <c r="M15" s="52" t="s">
        <v>186</v>
      </c>
      <c r="N15" s="52"/>
      <c r="O15" s="52" t="s">
        <v>186</v>
      </c>
      <c r="P15" s="52"/>
      <c r="Q15" s="52" t="s">
        <v>186</v>
      </c>
      <c r="R15" s="52"/>
    </row>
    <row r="16" spans="2:18" ht="15.75" x14ac:dyDescent="0.25">
      <c r="B16" s="52"/>
      <c r="C16" s="52"/>
      <c r="D16" s="52"/>
      <c r="E16" s="9" t="s">
        <v>15</v>
      </c>
      <c r="F16" s="9" t="s">
        <v>16</v>
      </c>
      <c r="G16" s="9" t="s">
        <v>15</v>
      </c>
      <c r="H16" s="9" t="s">
        <v>16</v>
      </c>
      <c r="I16" s="9" t="s">
        <v>15</v>
      </c>
      <c r="J16" s="9" t="s">
        <v>16</v>
      </c>
      <c r="K16" s="9" t="s">
        <v>15</v>
      </c>
      <c r="L16" s="9" t="s">
        <v>16</v>
      </c>
      <c r="M16" s="9" t="s">
        <v>15</v>
      </c>
      <c r="N16" s="9" t="s">
        <v>16</v>
      </c>
      <c r="O16" s="9" t="s">
        <v>15</v>
      </c>
      <c r="P16" s="9" t="s">
        <v>16</v>
      </c>
      <c r="Q16" s="9" t="s">
        <v>15</v>
      </c>
      <c r="R16" s="9" t="s">
        <v>16</v>
      </c>
    </row>
    <row r="17" spans="2:18" s="22" customFormat="1" ht="15.75" x14ac:dyDescent="0.25">
      <c r="B17" s="23">
        <v>1</v>
      </c>
      <c r="C17" s="23">
        <v>2</v>
      </c>
      <c r="D17" s="23">
        <v>3</v>
      </c>
      <c r="E17" s="23" t="s">
        <v>187</v>
      </c>
      <c r="F17" s="23" t="s">
        <v>188</v>
      </c>
      <c r="G17" s="23" t="s">
        <v>189</v>
      </c>
      <c r="H17" s="23" t="s">
        <v>190</v>
      </c>
      <c r="I17" s="23" t="s">
        <v>191</v>
      </c>
      <c r="J17" s="23" t="s">
        <v>192</v>
      </c>
      <c r="K17" s="23" t="s">
        <v>193</v>
      </c>
      <c r="L17" s="23" t="s">
        <v>194</v>
      </c>
      <c r="M17" s="23" t="s">
        <v>195</v>
      </c>
      <c r="N17" s="23" t="s">
        <v>196</v>
      </c>
      <c r="O17" s="23" t="s">
        <v>197</v>
      </c>
      <c r="P17" s="23" t="s">
        <v>198</v>
      </c>
      <c r="Q17" s="23" t="s">
        <v>199</v>
      </c>
      <c r="R17" s="23" t="s">
        <v>200</v>
      </c>
    </row>
    <row r="18" spans="2:18" ht="15.7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ht="15.7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</sheetData>
  <mergeCells count="23">
    <mergeCell ref="E15:F15"/>
    <mergeCell ref="G15:H15"/>
    <mergeCell ref="I15:J15"/>
    <mergeCell ref="B13:B16"/>
    <mergeCell ref="C13:C16"/>
    <mergeCell ref="D13:D16"/>
    <mergeCell ref="E13:R13"/>
    <mergeCell ref="E14:F14"/>
    <mergeCell ref="G14:H14"/>
    <mergeCell ref="I14:J14"/>
    <mergeCell ref="K14:L14"/>
    <mergeCell ref="O15:P15"/>
    <mergeCell ref="Q15:R15"/>
    <mergeCell ref="K15:L15"/>
    <mergeCell ref="M15:N15"/>
    <mergeCell ref="M14:N14"/>
    <mergeCell ref="Q2:R2"/>
    <mergeCell ref="B4:R4"/>
    <mergeCell ref="O14:P14"/>
    <mergeCell ref="Q14:R14"/>
    <mergeCell ref="B7:H7"/>
    <mergeCell ref="B9:D9"/>
    <mergeCell ref="B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Аудит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2023-11-13T13:55:52Z</dcterms:modified>
</cp:coreProperties>
</file>