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<sst xmlns="http://schemas.openxmlformats.org/spreadsheetml/2006/main" count="68" uniqueCount="54">
  <si>
    <t>№ п/п</t>
  </si>
  <si>
    <t>Отчисления на социальные нужды от расходов на оплату труда основного производственного персонала</t>
  </si>
  <si>
    <t>Амортизация основных средств</t>
  </si>
  <si>
    <t>2.1</t>
  </si>
  <si>
    <t>2.2</t>
  </si>
  <si>
    <t>2.3</t>
  </si>
  <si>
    <t>2.4</t>
  </si>
  <si>
    <t>2.5</t>
  </si>
  <si>
    <t>2.6</t>
  </si>
  <si>
    <t>2.7</t>
  </si>
  <si>
    <t>МГУП "Мосводоканал"</t>
  </si>
  <si>
    <t xml:space="preserve"> ОАО "Мосэнерго"  филиал  ТЭЦ-21</t>
  </si>
  <si>
    <t xml:space="preserve">ОАО "ММП имени В.В.Чернышева" </t>
  </si>
  <si>
    <t>Себестоимость</t>
  </si>
  <si>
    <t>Ремонт и техническое обслуживание основных средств</t>
  </si>
  <si>
    <t>Материалы и запасные части</t>
  </si>
  <si>
    <t>2.10</t>
  </si>
  <si>
    <t>2.11</t>
  </si>
  <si>
    <t>Общеэксплуатационные расходы</t>
  </si>
  <si>
    <t xml:space="preserve">   налог на имущество</t>
  </si>
  <si>
    <t>Прибыль</t>
  </si>
  <si>
    <t>Необходимая валовая выручка</t>
  </si>
  <si>
    <t>Себестоимость 1 куб.м</t>
  </si>
  <si>
    <t>Средний тариф на  1 куб.м</t>
  </si>
  <si>
    <t>Наименование показателя</t>
  </si>
  <si>
    <t>Ед. изм.</t>
  </si>
  <si>
    <t>тыс.куб.м</t>
  </si>
  <si>
    <t>тыс.руб.</t>
  </si>
  <si>
    <t>тыс.кВт.ч</t>
  </si>
  <si>
    <t>руб</t>
  </si>
  <si>
    <t>чел.</t>
  </si>
  <si>
    <t>руб.</t>
  </si>
  <si>
    <t>Объем отпуска воды прочим потребителям, в т.ч</t>
  </si>
  <si>
    <t>Затраты на электрическую энергию</t>
  </si>
  <si>
    <t xml:space="preserve">Расходы на оплату труда </t>
  </si>
  <si>
    <t xml:space="preserve">среднемесячная оплата труда </t>
  </si>
  <si>
    <t>численность  персонала, распределяемого на регулируемый вид деятельности</t>
  </si>
  <si>
    <t xml:space="preserve">Объем  электрической энергии </t>
  </si>
  <si>
    <t>тыс руб.</t>
  </si>
  <si>
    <t>Налоги и сборы, включаемые в себестоимость продукции, в т.ч.</t>
  </si>
  <si>
    <t>Рентабельность</t>
  </si>
  <si>
    <t>%</t>
  </si>
  <si>
    <t xml:space="preserve">Прочие прямые расходы </t>
  </si>
  <si>
    <t>2013 к утв 2012</t>
  </si>
  <si>
    <t>по периодам</t>
  </si>
  <si>
    <t>2013 к ожид 2012</t>
  </si>
  <si>
    <t>Тариф на конец года</t>
  </si>
  <si>
    <t>ожид 2012/</t>
  </si>
  <si>
    <t>утв 2012</t>
  </si>
  <si>
    <t>ожид2012/</t>
  </si>
  <si>
    <t>01.01.2013-30.06.2013</t>
  </si>
  <si>
    <t>01.07.2013-31.12.2013</t>
  </si>
  <si>
    <t>2013 год утверждено РЭК</t>
  </si>
  <si>
    <t xml:space="preserve"> Смета затрат и объемы отпуска на услуги ФГУП "Канал имени Москвы" в сфере водоснабжения на услуги по транспортированию воды                                                                                                                           на 2013 год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</si>
</sst>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General_)"/>
    <numFmt numFmtId="173" formatCode="0.0"/>
    <numFmt numFmtId="174" formatCode="_-&quot;Ј&quot;* #,##0.00_-;\-&quot;Ј&quot;* #,##0.00_-;_-&quot;Ј&quot;* &quot;-&quot;??_-;_-@_-"/>
    <numFmt numFmtId="175" formatCode="#,##0.000"/>
    <numFmt numFmtId="176" formatCode="_-* #,##0.00[$€-1]_-;\-* #,##0.00[$€-1]_-;_-* &quot;-&quot;??[$€-1]_-"/>
    <numFmt numFmtId="177" formatCode="0.0000000"/>
    <numFmt numFmtId="178" formatCode="0.000000"/>
    <numFmt numFmtId="179" formatCode="0.00000"/>
    <numFmt numFmtId="180" formatCode="0.0000"/>
    <numFmt numFmtId="181" formatCode="_-* #,##0.0_р_._-;\-* #,##0.0_р_._-;_-* &quot;-&quot;??_р_._-;_-@_-"/>
    <numFmt numFmtId="182" formatCode="_-* #,##0_р_._-;\-* #,##0_р_._-;_-* &quot;-&quot;??_р_._-;_-@_-"/>
    <numFmt numFmtId="183" formatCode="0.0%"/>
    <numFmt numFmtId="184" formatCode="0.00000000"/>
  </numFmts>
  <fonts count="75">
    <font>
      <sz val="10"/>
      <color theme="1"/>
      <name val="Arial Cyr"/>
      <family val="2"/>
    </font>
    <font>
      <sz val="10"/>
      <color indexed="8"/>
      <name val="Arial Cyr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0" fontId="0" fillId="6" borderId="0" applyNumberFormat="0" applyBorder="0" applyAlignment="0" applyProtection="0"/>
    <xf numFmtId="0" fontId="18" fillId="7" borderId="0" applyNumberFormat="0" applyBorder="0" applyAlignment="0" applyProtection="0"/>
    <xf numFmtId="0" fontId="0" fillId="8" borderId="0" applyNumberFormat="0" applyBorder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0" applyNumberFormat="0" applyBorder="0" applyAlignment="0" applyProtection="0"/>
    <xf numFmtId="0" fontId="18" fillId="9" borderId="0" applyNumberFormat="0" applyBorder="0" applyAlignment="0" applyProtection="0"/>
    <xf numFmtId="0" fontId="0" fillId="21" borderId="0" applyNumberFormat="0" applyBorder="0" applyAlignment="0" applyProtection="0"/>
    <xf numFmtId="0" fontId="18" fillId="15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  <xf numFmtId="0" fontId="56" fillId="24" borderId="0" applyNumberFormat="0" applyBorder="0" applyAlignment="0" applyProtection="0"/>
    <xf numFmtId="0" fontId="19" fillId="25" borderId="0" applyNumberFormat="0" applyBorder="0" applyAlignment="0" applyProtection="0"/>
    <xf numFmtId="0" fontId="56" fillId="26" borderId="0" applyNumberFormat="0" applyBorder="0" applyAlignment="0" applyProtection="0"/>
    <xf numFmtId="0" fontId="19" fillId="17" borderId="0" applyNumberFormat="0" applyBorder="0" applyAlignment="0" applyProtection="0"/>
    <xf numFmtId="0" fontId="56" fillId="27" borderId="0" applyNumberFormat="0" applyBorder="0" applyAlignment="0" applyProtection="0"/>
    <xf numFmtId="0" fontId="19" fillId="19" borderId="0" applyNumberFormat="0" applyBorder="0" applyAlignment="0" applyProtection="0"/>
    <xf numFmtId="0" fontId="56" fillId="28" borderId="0" applyNumberFormat="0" applyBorder="0" applyAlignment="0" applyProtection="0"/>
    <xf numFmtId="0" fontId="19" fillId="29" borderId="0" applyNumberFormat="0" applyBorder="0" applyAlignment="0" applyProtection="0"/>
    <xf numFmtId="0" fontId="56" fillId="30" borderId="0" applyNumberFormat="0" applyBorder="0" applyAlignment="0" applyProtection="0"/>
    <xf numFmtId="0" fontId="19" fillId="31" borderId="0" applyNumberFormat="0" applyBorder="0" applyAlignment="0" applyProtection="0"/>
    <xf numFmtId="0" fontId="56" fillId="32" borderId="0" applyNumberFormat="0" applyBorder="0" applyAlignment="0" applyProtection="0"/>
    <xf numFmtId="0" fontId="19" fillId="33" borderId="0" applyNumberFormat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7" fillId="0" borderId="0" applyFont="0" applyFill="0" applyBorder="0" applyAlignment="0" applyProtection="0"/>
    <xf numFmtId="174" fontId="17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0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 applyNumberFormat="0">
      <alignment horizontal="left"/>
      <protection/>
    </xf>
    <xf numFmtId="0" fontId="56" fillId="34" borderId="0" applyNumberFormat="0" applyBorder="0" applyAlignment="0" applyProtection="0"/>
    <xf numFmtId="0" fontId="19" fillId="35" borderId="0" applyNumberFormat="0" applyBorder="0" applyAlignment="0" applyProtection="0"/>
    <xf numFmtId="0" fontId="56" fillId="36" borderId="0" applyNumberFormat="0" applyBorder="0" applyAlignment="0" applyProtection="0"/>
    <xf numFmtId="0" fontId="19" fillId="37" borderId="0" applyNumberFormat="0" applyBorder="0" applyAlignment="0" applyProtection="0"/>
    <xf numFmtId="0" fontId="56" fillId="38" borderId="0" applyNumberFormat="0" applyBorder="0" applyAlignment="0" applyProtection="0"/>
    <xf numFmtId="0" fontId="19" fillId="39" borderId="0" applyNumberFormat="0" applyBorder="0" applyAlignment="0" applyProtection="0"/>
    <xf numFmtId="0" fontId="56" fillId="40" borderId="0" applyNumberFormat="0" applyBorder="0" applyAlignment="0" applyProtection="0"/>
    <xf numFmtId="0" fontId="19" fillId="29" borderId="0" applyNumberFormat="0" applyBorder="0" applyAlignment="0" applyProtection="0"/>
    <xf numFmtId="0" fontId="56" fillId="41" borderId="0" applyNumberFormat="0" applyBorder="0" applyAlignment="0" applyProtection="0"/>
    <xf numFmtId="0" fontId="19" fillId="31" borderId="0" applyNumberFormat="0" applyBorder="0" applyAlignment="0" applyProtection="0"/>
    <xf numFmtId="0" fontId="56" fillId="42" borderId="0" applyNumberFormat="0" applyBorder="0" applyAlignment="0" applyProtection="0"/>
    <xf numFmtId="0" fontId="19" fillId="43" borderId="0" applyNumberFormat="0" applyBorder="0" applyAlignment="0" applyProtection="0"/>
    <xf numFmtId="172" fontId="5" fillId="0" borderId="1">
      <alignment/>
      <protection locked="0"/>
    </xf>
    <xf numFmtId="0" fontId="57" fillId="44" borderId="2" applyNumberFormat="0" applyAlignment="0" applyProtection="0"/>
    <xf numFmtId="0" fontId="21" fillId="13" borderId="3" applyNumberFormat="0" applyAlignment="0" applyProtection="0"/>
    <xf numFmtId="0" fontId="58" fillId="45" borderId="4" applyNumberFormat="0" applyAlignment="0" applyProtection="0"/>
    <xf numFmtId="0" fontId="22" fillId="46" borderId="5" applyNumberFormat="0" applyAlignment="0" applyProtection="0"/>
    <xf numFmtId="0" fontId="59" fillId="45" borderId="2" applyNumberFormat="0" applyAlignment="0" applyProtection="0"/>
    <xf numFmtId="0" fontId="23" fillId="46" borderId="3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Border="0">
      <alignment horizontal="center" vertical="center" wrapText="1"/>
      <protection/>
    </xf>
    <xf numFmtId="0" fontId="60" fillId="0" borderId="6" applyNumberFormat="0" applyFill="0" applyAlignment="0" applyProtection="0"/>
    <xf numFmtId="0" fontId="24" fillId="0" borderId="7" applyNumberFormat="0" applyFill="0" applyAlignment="0" applyProtection="0"/>
    <xf numFmtId="0" fontId="61" fillId="0" borderId="8" applyNumberFormat="0" applyFill="0" applyAlignment="0" applyProtection="0"/>
    <xf numFmtId="0" fontId="25" fillId="0" borderId="9" applyNumberFormat="0" applyFill="0" applyAlignment="0" applyProtection="0"/>
    <xf numFmtId="0" fontId="62" fillId="0" borderId="10" applyNumberFormat="0" applyFill="0" applyAlignment="0" applyProtection="0"/>
    <xf numFmtId="0" fontId="26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12" applyBorder="0">
      <alignment horizontal="center" vertical="center" wrapText="1"/>
      <protection/>
    </xf>
    <xf numFmtId="172" fontId="11" fillId="11" borderId="1">
      <alignment/>
      <protection/>
    </xf>
    <xf numFmtId="4" fontId="2" fillId="47" borderId="13" applyBorder="0">
      <alignment horizontal="right"/>
      <protection/>
    </xf>
    <xf numFmtId="0" fontId="63" fillId="0" borderId="14" applyNumberFormat="0" applyFill="0" applyAlignment="0" applyProtection="0"/>
    <xf numFmtId="0" fontId="27" fillId="0" borderId="15" applyNumberFormat="0" applyFill="0" applyAlignment="0" applyProtection="0"/>
    <xf numFmtId="0" fontId="64" fillId="48" borderId="16" applyNumberFormat="0" applyAlignment="0" applyProtection="0"/>
    <xf numFmtId="0" fontId="28" fillId="49" borderId="17" applyNumberFormat="0" applyAlignment="0" applyProtection="0"/>
    <xf numFmtId="0" fontId="12" fillId="7" borderId="0" applyFill="0">
      <alignment wrapText="1"/>
      <protection/>
    </xf>
    <xf numFmtId="0" fontId="13" fillId="0" borderId="0">
      <alignment horizontal="center" vertical="top" wrapText="1"/>
      <protection/>
    </xf>
    <xf numFmtId="0" fontId="14" fillId="0" borderId="0">
      <alignment horizontal="centerContinuous" vertical="center" wrapText="1"/>
      <protection/>
    </xf>
    <xf numFmtId="175" fontId="4" fillId="7" borderId="13">
      <alignment wrapText="1"/>
      <protection/>
    </xf>
    <xf numFmtId="0" fontId="6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6" fillId="50" borderId="0" applyNumberFormat="0" applyBorder="0" applyAlignment="0" applyProtection="0"/>
    <xf numFmtId="0" fontId="30" fillId="47" borderId="0" applyNumberFormat="0" applyBorder="0" applyAlignment="0" applyProtection="0"/>
    <xf numFmtId="0" fontId="18" fillId="0" borderId="0">
      <alignment/>
      <protection/>
    </xf>
    <xf numFmtId="0" fontId="5" fillId="0" borderId="0">
      <alignment/>
      <protection/>
    </xf>
    <xf numFmtId="49" fontId="2" fillId="0" borderId="0" applyBorder="0">
      <alignment vertical="top"/>
      <protection/>
    </xf>
    <xf numFmtId="0" fontId="67" fillId="51" borderId="0" applyNumberFormat="0" applyBorder="0" applyAlignment="0" applyProtection="0"/>
    <xf numFmtId="0" fontId="31" fillId="5" borderId="0" applyNumberFormat="0" applyBorder="0" applyAlignment="0" applyProtection="0"/>
    <xf numFmtId="173" fontId="32" fillId="47" borderId="18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52" borderId="19" applyNumberFormat="0" applyFont="0" applyAlignment="0" applyProtection="0"/>
    <xf numFmtId="0" fontId="17" fillId="53" borderId="20" applyNumberFormat="0" applyFont="0" applyAlignment="0" applyProtection="0"/>
    <xf numFmtId="9" fontId="0" fillId="0" borderId="0" applyFont="0" applyFill="0" applyBorder="0" applyAlignment="0" applyProtection="0"/>
    <xf numFmtId="0" fontId="69" fillId="0" borderId="21" applyNumberFormat="0" applyFill="0" applyAlignment="0" applyProtection="0"/>
    <xf numFmtId="0" fontId="34" fillId="0" borderId="22" applyNumberFormat="0" applyFill="0" applyAlignment="0" applyProtection="0"/>
    <xf numFmtId="0" fontId="6" fillId="0" borderId="0">
      <alignment/>
      <protection/>
    </xf>
    <xf numFmtId="0" fontId="7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12" fillId="0" borderId="0">
      <alignment horizontal="center"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7" borderId="0" applyBorder="0">
      <alignment horizontal="right"/>
      <protection/>
    </xf>
    <xf numFmtId="4" fontId="2" fillId="13" borderId="23" applyBorder="0">
      <alignment horizontal="right"/>
      <protection/>
    </xf>
    <xf numFmtId="4" fontId="2" fillId="7" borderId="13" applyFont="0" applyBorder="0">
      <alignment horizontal="right"/>
      <protection/>
    </xf>
    <xf numFmtId="0" fontId="71" fillId="54" borderId="0" applyNumberFormat="0" applyBorder="0" applyAlignment="0" applyProtection="0"/>
    <xf numFmtId="0" fontId="36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72" fillId="0" borderId="0" xfId="0" applyFont="1" applyAlignment="1">
      <alignment/>
    </xf>
    <xf numFmtId="0" fontId="73" fillId="0" borderId="13" xfId="0" applyFont="1" applyBorder="1" applyAlignment="1">
      <alignment horizontal="center" wrapText="1"/>
    </xf>
    <xf numFmtId="43" fontId="73" fillId="0" borderId="13" xfId="125" applyFont="1" applyBorder="1" applyAlignment="1">
      <alignment wrapText="1"/>
    </xf>
    <xf numFmtId="0" fontId="72" fillId="0" borderId="13" xfId="0" applyFont="1" applyBorder="1" applyAlignment="1">
      <alignment horizontal="center" wrapText="1"/>
    </xf>
    <xf numFmtId="0" fontId="72" fillId="0" borderId="13" xfId="0" applyFont="1" applyBorder="1" applyAlignment="1">
      <alignment wrapText="1"/>
    </xf>
    <xf numFmtId="43" fontId="72" fillId="0" borderId="13" xfId="125" applyFont="1" applyBorder="1" applyAlignment="1">
      <alignment/>
    </xf>
    <xf numFmtId="16" fontId="72" fillId="0" borderId="13" xfId="0" applyNumberFormat="1" applyFont="1" applyBorder="1" applyAlignment="1" quotePrefix="1">
      <alignment horizontal="center" wrapText="1"/>
    </xf>
    <xf numFmtId="43" fontId="72" fillId="0" borderId="13" xfId="125" applyFont="1" applyBorder="1" applyAlignment="1">
      <alignment wrapText="1"/>
    </xf>
    <xf numFmtId="0" fontId="73" fillId="0" borderId="13" xfId="0" applyFont="1" applyBorder="1" applyAlignment="1">
      <alignment wrapText="1"/>
    </xf>
    <xf numFmtId="2" fontId="73" fillId="0" borderId="13" xfId="0" applyNumberFormat="1" applyFont="1" applyBorder="1" applyAlignment="1">
      <alignment wrapText="1"/>
    </xf>
    <xf numFmtId="182" fontId="72" fillId="0" borderId="13" xfId="125" applyNumberFormat="1" applyFont="1" applyBorder="1" applyAlignment="1">
      <alignment wrapText="1"/>
    </xf>
    <xf numFmtId="183" fontId="73" fillId="0" borderId="13" xfId="0" applyNumberFormat="1" applyFont="1" applyBorder="1" applyAlignment="1">
      <alignment horizontal="center" wrapText="1"/>
    </xf>
    <xf numFmtId="43" fontId="72" fillId="0" borderId="0" xfId="0" applyNumberFormat="1" applyFont="1" applyAlignment="1">
      <alignment/>
    </xf>
    <xf numFmtId="0" fontId="73" fillId="0" borderId="13" xfId="0" applyFont="1" applyFill="1" applyBorder="1" applyAlignment="1">
      <alignment horizontal="center" wrapText="1"/>
    </xf>
    <xf numFmtId="0" fontId="73" fillId="0" borderId="13" xfId="0" applyFont="1" applyFill="1" applyBorder="1" applyAlignment="1">
      <alignment wrapText="1"/>
    </xf>
    <xf numFmtId="2" fontId="73" fillId="0" borderId="13" xfId="0" applyNumberFormat="1" applyFont="1" applyBorder="1" applyAlignment="1">
      <alignment horizontal="center" wrapText="1"/>
    </xf>
    <xf numFmtId="9" fontId="72" fillId="0" borderId="0" xfId="116" applyFont="1" applyAlignment="1">
      <alignment/>
    </xf>
    <xf numFmtId="0" fontId="73" fillId="0" borderId="24" xfId="0" applyFont="1" applyBorder="1" applyAlignment="1">
      <alignment horizontal="center" wrapText="1"/>
    </xf>
    <xf numFmtId="0" fontId="73" fillId="0" borderId="25" xfId="0" applyFont="1" applyBorder="1" applyAlignment="1">
      <alignment horizontal="center" wrapText="1"/>
    </xf>
    <xf numFmtId="2" fontId="72" fillId="0" borderId="0" xfId="0" applyNumberFormat="1" applyFont="1" applyAlignment="1">
      <alignment/>
    </xf>
    <xf numFmtId="9" fontId="73" fillId="0" borderId="13" xfId="116" applyFont="1" applyBorder="1" applyAlignment="1">
      <alignment wrapText="1"/>
    </xf>
    <xf numFmtId="0" fontId="73" fillId="0" borderId="26" xfId="0" applyFont="1" applyBorder="1" applyAlignment="1">
      <alignment horizontal="center" wrapText="1"/>
    </xf>
    <xf numFmtId="0" fontId="73" fillId="0" borderId="27" xfId="0" applyFont="1" applyBorder="1" applyAlignment="1">
      <alignment horizontal="center" wrapText="1"/>
    </xf>
    <xf numFmtId="9" fontId="73" fillId="0" borderId="25" xfId="116" applyFont="1" applyBorder="1" applyAlignment="1">
      <alignment wrapText="1"/>
    </xf>
    <xf numFmtId="43" fontId="72" fillId="0" borderId="0" xfId="125" applyFont="1" applyAlignment="1">
      <alignment/>
    </xf>
    <xf numFmtId="43" fontId="37" fillId="0" borderId="13" xfId="125" applyFont="1" applyBorder="1" applyAlignment="1">
      <alignment wrapText="1"/>
    </xf>
    <xf numFmtId="0" fontId="74" fillId="0" borderId="0" xfId="0" applyFont="1" applyAlignment="1">
      <alignment horizontal="center" wrapText="1"/>
    </xf>
    <xf numFmtId="0" fontId="73" fillId="0" borderId="13" xfId="0" applyFont="1" applyBorder="1" applyAlignment="1">
      <alignment horizontal="center" wrapText="1"/>
    </xf>
    <xf numFmtId="0" fontId="73" fillId="0" borderId="24" xfId="0" applyFont="1" applyBorder="1" applyAlignment="1">
      <alignment horizontal="center" wrapText="1"/>
    </xf>
    <xf numFmtId="0" fontId="73" fillId="0" borderId="25" xfId="0" applyFont="1" applyBorder="1" applyAlignment="1">
      <alignment horizontal="center" wrapText="1"/>
    </xf>
  </cellXfs>
  <cellStyles count="11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 [0]_irl tel sep5" xfId="51"/>
    <cellStyle name="Comma_irl tel sep5" xfId="52"/>
    <cellStyle name="Currency [0]" xfId="53"/>
    <cellStyle name="Currency_irl tel sep5" xfId="54"/>
    <cellStyle name="Euro" xfId="55"/>
    <cellStyle name="Normal_ASUS" xfId="56"/>
    <cellStyle name="Normal1" xfId="57"/>
    <cellStyle name="normбlnм_laroux" xfId="58"/>
    <cellStyle name="Price_Body" xfId="59"/>
    <cellStyle name="Акцент1" xfId="60"/>
    <cellStyle name="Акцент1 2" xfId="61"/>
    <cellStyle name="Акцент2" xfId="62"/>
    <cellStyle name="Акцент2 2" xfId="63"/>
    <cellStyle name="Акцент3" xfId="64"/>
    <cellStyle name="Акцент3 2" xfId="65"/>
    <cellStyle name="Акцент4" xfId="66"/>
    <cellStyle name="Акцент4 2" xfId="67"/>
    <cellStyle name="Акцент5" xfId="68"/>
    <cellStyle name="Акцент5 2" xfId="69"/>
    <cellStyle name="Акцент6" xfId="70"/>
    <cellStyle name="Акцент6 2" xfId="71"/>
    <cellStyle name="Беззащитный" xfId="72"/>
    <cellStyle name="Ввод " xfId="73"/>
    <cellStyle name="Ввод  2" xfId="74"/>
    <cellStyle name="Вывод" xfId="75"/>
    <cellStyle name="Вывод 2" xfId="76"/>
    <cellStyle name="Вычисление" xfId="77"/>
    <cellStyle name="Вычисление 2" xfId="78"/>
    <cellStyle name="Hyperlink" xfId="79"/>
    <cellStyle name="Currency" xfId="80"/>
    <cellStyle name="Currency [0]" xfId="81"/>
    <cellStyle name="Заголовок" xfId="82"/>
    <cellStyle name="Заголовок 1" xfId="83"/>
    <cellStyle name="Заголовок 1 2" xfId="84"/>
    <cellStyle name="Заголовок 2" xfId="85"/>
    <cellStyle name="Заголовок 2 2" xfId="86"/>
    <cellStyle name="Заголовок 3" xfId="87"/>
    <cellStyle name="Заголовок 3 2" xfId="88"/>
    <cellStyle name="Заголовок 4" xfId="89"/>
    <cellStyle name="Заголовок 4 2" xfId="90"/>
    <cellStyle name="ЗаголовокСтолбца" xfId="91"/>
    <cellStyle name="Защитный" xfId="92"/>
    <cellStyle name="Значение" xfId="93"/>
    <cellStyle name="Итог" xfId="94"/>
    <cellStyle name="Итог 2" xfId="95"/>
    <cellStyle name="Контрольная ячейка" xfId="96"/>
    <cellStyle name="Контрольная ячейка 2" xfId="97"/>
    <cellStyle name="Мои наименования показателей" xfId="98"/>
    <cellStyle name="Мой заголовок" xfId="99"/>
    <cellStyle name="Мой заголовок листа" xfId="100"/>
    <cellStyle name="назв фил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3" xfId="107"/>
    <cellStyle name="Обычный 4" xfId="108"/>
    <cellStyle name="Плохой" xfId="109"/>
    <cellStyle name="Плохой 2" xfId="110"/>
    <cellStyle name="Поле ввода" xfId="111"/>
    <cellStyle name="Пояснение" xfId="112"/>
    <cellStyle name="Пояснение 2" xfId="113"/>
    <cellStyle name="Примечание" xfId="114"/>
    <cellStyle name="Примечание 2" xfId="115"/>
    <cellStyle name="Percent" xfId="116"/>
    <cellStyle name="Связанная ячейка" xfId="117"/>
    <cellStyle name="Связанная ячейка 2" xfId="118"/>
    <cellStyle name="Стиль 1" xfId="119"/>
    <cellStyle name="Текст предупреждения" xfId="120"/>
    <cellStyle name="Текст предупреждения 2" xfId="121"/>
    <cellStyle name="Текстовый" xfId="122"/>
    <cellStyle name="Тысячи [0]_3Com" xfId="123"/>
    <cellStyle name="Тысячи_3Com" xfId="124"/>
    <cellStyle name="Comma" xfId="125"/>
    <cellStyle name="Comma [0]" xfId="126"/>
    <cellStyle name="Формула" xfId="127"/>
    <cellStyle name="ФормулаВБ" xfId="128"/>
    <cellStyle name="ФормулаНаКонтроль" xfId="129"/>
    <cellStyle name="Хороший" xfId="130"/>
    <cellStyle name="Хороший 2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U18" sqref="U18"/>
    </sheetView>
  </sheetViews>
  <sheetFormatPr defaultColWidth="9.00390625" defaultRowHeight="12.75"/>
  <cols>
    <col min="1" max="1" width="6.125" style="1" customWidth="1"/>
    <col min="2" max="2" width="45.25390625" style="1" customWidth="1"/>
    <col min="3" max="3" width="9.375" style="1" customWidth="1"/>
    <col min="4" max="5" width="12.625" style="1" hidden="1" customWidth="1"/>
    <col min="6" max="6" width="11.875" style="1" customWidth="1"/>
    <col min="7" max="7" width="12.25390625" style="1" customWidth="1"/>
    <col min="8" max="8" width="12.125" style="1" customWidth="1"/>
    <col min="9" max="16" width="0" style="1" hidden="1" customWidth="1"/>
    <col min="17" max="18" width="11.25390625" style="1" bestFit="1" customWidth="1"/>
    <col min="19" max="16384" width="9.125" style="1" customWidth="1"/>
  </cols>
  <sheetData>
    <row r="1" spans="1:8" ht="15.75" customHeight="1">
      <c r="A1" s="27" t="s">
        <v>53</v>
      </c>
      <c r="B1" s="27"/>
      <c r="C1" s="27"/>
      <c r="D1" s="27"/>
      <c r="E1" s="27"/>
      <c r="F1" s="27"/>
      <c r="G1" s="27"/>
      <c r="H1" s="27"/>
    </row>
    <row r="2" spans="1:8" ht="29.25" customHeight="1">
      <c r="A2" s="27"/>
      <c r="B2" s="27"/>
      <c r="C2" s="27"/>
      <c r="D2" s="27"/>
      <c r="E2" s="27"/>
      <c r="F2" s="27"/>
      <c r="G2" s="27"/>
      <c r="H2" s="27"/>
    </row>
    <row r="4" spans="1:8" ht="12.75" customHeight="1">
      <c r="A4" s="28" t="s">
        <v>0</v>
      </c>
      <c r="B4" s="28" t="s">
        <v>24</v>
      </c>
      <c r="C4" s="29" t="s">
        <v>25</v>
      </c>
      <c r="D4" s="18" t="s">
        <v>49</v>
      </c>
      <c r="E4" s="22" t="s">
        <v>47</v>
      </c>
      <c r="F4" s="28" t="s">
        <v>52</v>
      </c>
      <c r="G4" s="28" t="s">
        <v>44</v>
      </c>
      <c r="H4" s="28"/>
    </row>
    <row r="5" spans="1:11" ht="33.75" customHeight="1">
      <c r="A5" s="28"/>
      <c r="B5" s="28"/>
      <c r="C5" s="30"/>
      <c r="D5" s="19">
        <v>2011</v>
      </c>
      <c r="E5" s="23" t="s">
        <v>48</v>
      </c>
      <c r="F5" s="28"/>
      <c r="G5" s="2" t="s">
        <v>50</v>
      </c>
      <c r="H5" s="2" t="s">
        <v>51</v>
      </c>
      <c r="I5" s="1" t="s">
        <v>43</v>
      </c>
      <c r="K5" s="1" t="s">
        <v>45</v>
      </c>
    </row>
    <row r="6" spans="1:18" ht="12.75">
      <c r="A6" s="14">
        <v>1</v>
      </c>
      <c r="B6" s="15" t="s">
        <v>32</v>
      </c>
      <c r="C6" s="15"/>
      <c r="D6" s="24" t="e">
        <f>#REF!/#REF!</f>
        <v>#REF!</v>
      </c>
      <c r="E6" s="21" t="e">
        <f>#REF!/#REF!-1</f>
        <v>#REF!</v>
      </c>
      <c r="F6" s="3">
        <f>F7+F8+F9</f>
        <v>567038.59</v>
      </c>
      <c r="G6" s="3">
        <f>G9+G8+G7</f>
        <v>283519.295</v>
      </c>
      <c r="H6" s="3">
        <f>H9+H8+H7</f>
        <v>283519.295</v>
      </c>
      <c r="I6" s="17" t="e">
        <f>F6/#REF!-1</f>
        <v>#REF!</v>
      </c>
      <c r="K6" s="17" t="e">
        <f>F6/#REF!-1</f>
        <v>#REF!</v>
      </c>
      <c r="Q6" s="13"/>
      <c r="R6" s="13"/>
    </row>
    <row r="7" spans="1:17" ht="12.75">
      <c r="A7" s="4"/>
      <c r="B7" s="4" t="s">
        <v>10</v>
      </c>
      <c r="C7" s="4" t="s">
        <v>26</v>
      </c>
      <c r="D7" s="21" t="e">
        <f>#REF!/#REF!</f>
        <v>#REF!</v>
      </c>
      <c r="E7" s="21" t="e">
        <f>#REF!/#REF!-1</f>
        <v>#REF!</v>
      </c>
      <c r="F7" s="6">
        <v>543113.9</v>
      </c>
      <c r="G7" s="6">
        <f>F7/2</f>
        <v>271556.95</v>
      </c>
      <c r="H7" s="6">
        <f>F7/2</f>
        <v>271556.95</v>
      </c>
      <c r="I7" s="17" t="e">
        <f>F7/#REF!-1</f>
        <v>#REF!</v>
      </c>
      <c r="K7" s="17" t="e">
        <f>F7/#REF!-1</f>
        <v>#REF!</v>
      </c>
      <c r="Q7" s="13"/>
    </row>
    <row r="8" spans="1:11" ht="12.75">
      <c r="A8" s="4"/>
      <c r="B8" s="4" t="s">
        <v>11</v>
      </c>
      <c r="C8" s="4" t="s">
        <v>26</v>
      </c>
      <c r="D8" s="21" t="e">
        <f>#REF!/#REF!</f>
        <v>#REF!</v>
      </c>
      <c r="E8" s="21" t="e">
        <f>#REF!/#REF!-1</f>
        <v>#REF!</v>
      </c>
      <c r="F8" s="6">
        <v>23815.32</v>
      </c>
      <c r="G8" s="6">
        <f>F8/2</f>
        <v>11907.66</v>
      </c>
      <c r="H8" s="6">
        <f>F8/2</f>
        <v>11907.66</v>
      </c>
      <c r="I8" s="17" t="e">
        <f>F8/#REF!-1</f>
        <v>#REF!</v>
      </c>
      <c r="K8" s="17" t="e">
        <f>F8/#REF!-1</f>
        <v>#REF!</v>
      </c>
    </row>
    <row r="9" spans="1:11" ht="12.75">
      <c r="A9" s="4"/>
      <c r="B9" s="4" t="s">
        <v>12</v>
      </c>
      <c r="C9" s="4" t="s">
        <v>26</v>
      </c>
      <c r="D9" s="21" t="e">
        <f>#REF!/#REF!</f>
        <v>#REF!</v>
      </c>
      <c r="E9" s="21" t="e">
        <f>#REF!/#REF!-1</f>
        <v>#REF!</v>
      </c>
      <c r="F9" s="6">
        <v>109.37</v>
      </c>
      <c r="G9" s="6">
        <f>F9/2</f>
        <v>54.685</v>
      </c>
      <c r="H9" s="6">
        <f>F9/2</f>
        <v>54.685</v>
      </c>
      <c r="I9" s="17" t="e">
        <f>F9/#REF!-1</f>
        <v>#REF!</v>
      </c>
      <c r="K9" s="17" t="e">
        <f>F9/#REF!-1</f>
        <v>#REF!</v>
      </c>
    </row>
    <row r="10" spans="1:11" ht="12.75">
      <c r="A10" s="14">
        <v>2</v>
      </c>
      <c r="B10" s="15" t="s">
        <v>13</v>
      </c>
      <c r="C10" s="15"/>
      <c r="D10" s="21" t="e">
        <f>#REF!/#REF!</f>
        <v>#REF!</v>
      </c>
      <c r="E10" s="21" t="e">
        <f>#REF!/#REF!-1</f>
        <v>#REF!</v>
      </c>
      <c r="F10" s="3">
        <f>SUM(F11,F13,F16:F22)</f>
        <v>885804.4400000001</v>
      </c>
      <c r="G10" s="3">
        <f>SUM(G11,G13,G16:G22)</f>
        <v>407055.42999999993</v>
      </c>
      <c r="H10" s="3">
        <f>SUM(H11,H13,H16:H22)</f>
        <v>478749.01</v>
      </c>
      <c r="I10" s="17" t="e">
        <f>F10/#REF!-1</f>
        <v>#REF!</v>
      </c>
      <c r="K10" s="17" t="e">
        <f>F10/#REF!-1</f>
        <v>#REF!</v>
      </c>
    </row>
    <row r="11" spans="1:11" ht="12.75">
      <c r="A11" s="7" t="s">
        <v>3</v>
      </c>
      <c r="B11" s="5" t="s">
        <v>33</v>
      </c>
      <c r="C11" s="4" t="s">
        <v>27</v>
      </c>
      <c r="D11" s="21" t="e">
        <f>#REF!/#REF!</f>
        <v>#REF!</v>
      </c>
      <c r="E11" s="21" t="e">
        <f>#REF!/#REF!-1</f>
        <v>#REF!</v>
      </c>
      <c r="F11" s="8">
        <v>168469.19</v>
      </c>
      <c r="G11" s="8">
        <v>81980.14</v>
      </c>
      <c r="H11" s="8">
        <v>86489.05</v>
      </c>
      <c r="I11" s="17" t="e">
        <f>F11/#REF!-1</f>
        <v>#REF!</v>
      </c>
      <c r="K11" s="17" t="e">
        <f>F11/#REF!-1</f>
        <v>#REF!</v>
      </c>
    </row>
    <row r="12" spans="1:11" ht="12.75">
      <c r="A12" s="4"/>
      <c r="B12" s="4" t="s">
        <v>37</v>
      </c>
      <c r="C12" s="4" t="s">
        <v>28</v>
      </c>
      <c r="D12" s="21" t="e">
        <f>#REF!/#REF!</f>
        <v>#REF!</v>
      </c>
      <c r="E12" s="21" t="e">
        <f>#REF!/#REF!-1</f>
        <v>#REF!</v>
      </c>
      <c r="F12" s="8">
        <v>93288.58</v>
      </c>
      <c r="G12" s="8">
        <v>46644.29</v>
      </c>
      <c r="H12" s="8">
        <v>46644.29</v>
      </c>
      <c r="I12" s="17" t="e">
        <f>F12/#REF!-1</f>
        <v>#REF!</v>
      </c>
      <c r="K12" s="17" t="e">
        <f>F12/#REF!-1</f>
        <v>#REF!</v>
      </c>
    </row>
    <row r="13" spans="1:11" ht="12.75">
      <c r="A13" s="7" t="s">
        <v>4</v>
      </c>
      <c r="B13" s="5" t="s">
        <v>34</v>
      </c>
      <c r="C13" s="4" t="s">
        <v>27</v>
      </c>
      <c r="D13" s="21" t="e">
        <f>#REF!/#REF!</f>
        <v>#REF!</v>
      </c>
      <c r="E13" s="21" t="e">
        <f>#REF!/#REF!-1</f>
        <v>#REF!</v>
      </c>
      <c r="F13" s="8">
        <v>214528.42</v>
      </c>
      <c r="G13" s="8">
        <v>104437.84</v>
      </c>
      <c r="H13" s="8">
        <v>110090.58</v>
      </c>
      <c r="I13" s="17" t="e">
        <f>F13/#REF!-1</f>
        <v>#REF!</v>
      </c>
      <c r="K13" s="17" t="e">
        <f>F13/#REF!-1</f>
        <v>#REF!</v>
      </c>
    </row>
    <row r="14" spans="1:11" ht="12.75">
      <c r="A14" s="4"/>
      <c r="B14" s="4" t="s">
        <v>35</v>
      </c>
      <c r="C14" s="4" t="s">
        <v>29</v>
      </c>
      <c r="D14" s="21" t="e">
        <f>#REF!/#REF!</f>
        <v>#REF!</v>
      </c>
      <c r="E14" s="21" t="e">
        <f>#REF!/#REF!-1</f>
        <v>#REF!</v>
      </c>
      <c r="F14" s="8">
        <f>F13/12/F15*1000</f>
        <v>28558.096379126735</v>
      </c>
      <c r="G14" s="8">
        <f>G13/6/G15*1000</f>
        <v>27805.60170394036</v>
      </c>
      <c r="H14" s="8">
        <f>H13/6/H15*1000</f>
        <v>29310.5910543131</v>
      </c>
      <c r="I14" s="17" t="e">
        <f>F14/#REF!-1</f>
        <v>#REF!</v>
      </c>
      <c r="K14" s="17" t="e">
        <f>F14/#REF!-1</f>
        <v>#REF!</v>
      </c>
    </row>
    <row r="15" spans="1:11" ht="25.5">
      <c r="A15" s="4"/>
      <c r="B15" s="4" t="s">
        <v>36</v>
      </c>
      <c r="C15" s="4" t="s">
        <v>30</v>
      </c>
      <c r="D15" s="21"/>
      <c r="E15" s="21"/>
      <c r="F15" s="11">
        <v>626</v>
      </c>
      <c r="G15" s="11">
        <v>626</v>
      </c>
      <c r="H15" s="11">
        <v>626</v>
      </c>
      <c r="I15" s="17"/>
      <c r="K15" s="17"/>
    </row>
    <row r="16" spans="1:11" ht="38.25">
      <c r="A16" s="7" t="s">
        <v>5</v>
      </c>
      <c r="B16" s="5" t="s">
        <v>1</v>
      </c>
      <c r="C16" s="4" t="s">
        <v>38</v>
      </c>
      <c r="D16" s="21" t="e">
        <f>#REF!/#REF!</f>
        <v>#REF!</v>
      </c>
      <c r="E16" s="21" t="e">
        <f>#REF!/#REF!-1</f>
        <v>#REF!</v>
      </c>
      <c r="F16" s="8">
        <v>66289.28</v>
      </c>
      <c r="G16" s="8">
        <v>32271.29</v>
      </c>
      <c r="H16" s="8">
        <v>34017.99</v>
      </c>
      <c r="I16" s="17" t="e">
        <f>F16/#REF!-1</f>
        <v>#REF!</v>
      </c>
      <c r="K16" s="17" t="e">
        <f>F16/#REF!-1</f>
        <v>#REF!</v>
      </c>
    </row>
    <row r="17" spans="1:11" ht="12.75">
      <c r="A17" s="7" t="s">
        <v>6</v>
      </c>
      <c r="B17" s="5" t="s">
        <v>2</v>
      </c>
      <c r="C17" s="4" t="s">
        <v>38</v>
      </c>
      <c r="D17" s="21" t="e">
        <f>#REF!/#REF!</f>
        <v>#REF!</v>
      </c>
      <c r="E17" s="21" t="e">
        <f>#REF!/#REF!-1</f>
        <v>#REF!</v>
      </c>
      <c r="F17" s="8">
        <v>100648.28</v>
      </c>
      <c r="G17" s="8">
        <v>48858.39</v>
      </c>
      <c r="H17" s="8">
        <v>51789.89</v>
      </c>
      <c r="I17" s="17" t="e">
        <f>F17/#REF!-1</f>
        <v>#REF!</v>
      </c>
      <c r="K17" s="17" t="e">
        <f>F17/#REF!-1</f>
        <v>#REF!</v>
      </c>
    </row>
    <row r="18" spans="1:11" ht="25.5">
      <c r="A18" s="7" t="s">
        <v>7</v>
      </c>
      <c r="B18" s="5" t="s">
        <v>14</v>
      </c>
      <c r="C18" s="4" t="s">
        <v>38</v>
      </c>
      <c r="D18" s="21" t="e">
        <f>#REF!/#REF!</f>
        <v>#REF!</v>
      </c>
      <c r="E18" s="21" t="e">
        <f>#REF!/#REF!-1</f>
        <v>#REF!</v>
      </c>
      <c r="F18" s="8">
        <v>83185.79</v>
      </c>
      <c r="G18" s="8">
        <v>29961.01</v>
      </c>
      <c r="H18" s="8">
        <v>53224.78</v>
      </c>
      <c r="I18" s="17" t="e">
        <f>F18/#REF!-1</f>
        <v>#REF!</v>
      </c>
      <c r="K18" s="17" t="e">
        <f>F18/#REF!-1</f>
        <v>#REF!</v>
      </c>
    </row>
    <row r="19" spans="1:11" ht="12.75">
      <c r="A19" s="7" t="s">
        <v>8</v>
      </c>
      <c r="B19" s="5" t="s">
        <v>15</v>
      </c>
      <c r="C19" s="4" t="s">
        <v>38</v>
      </c>
      <c r="D19" s="21" t="e">
        <f>#REF!/#REF!</f>
        <v>#REF!</v>
      </c>
      <c r="E19" s="21" t="e">
        <f>#REF!/#REF!-1</f>
        <v>#REF!</v>
      </c>
      <c r="F19" s="8">
        <v>19989.11</v>
      </c>
      <c r="G19" s="8">
        <v>9703.45</v>
      </c>
      <c r="H19" s="8">
        <v>10285.66</v>
      </c>
      <c r="I19" s="17" t="e">
        <f>F19/#REF!-1</f>
        <v>#REF!</v>
      </c>
      <c r="K19" s="17" t="e">
        <f>F19/#REF!-1</f>
        <v>#REF!</v>
      </c>
    </row>
    <row r="20" spans="1:11" ht="12.75">
      <c r="A20" s="7" t="s">
        <v>9</v>
      </c>
      <c r="B20" s="5" t="s">
        <v>42</v>
      </c>
      <c r="C20" s="4" t="s">
        <v>38</v>
      </c>
      <c r="D20" s="21" t="e">
        <f>#REF!/#REF!</f>
        <v>#REF!</v>
      </c>
      <c r="E20" s="21" t="e">
        <f>#REF!/#REF!-1</f>
        <v>#REF!</v>
      </c>
      <c r="F20" s="8">
        <f>SUM(G20:H20)</f>
        <v>8834.684354496001</v>
      </c>
      <c r="G20" s="8">
        <v>4247.4444012</v>
      </c>
      <c r="H20" s="8">
        <v>4587.239953296001</v>
      </c>
      <c r="I20" s="17" t="e">
        <f>F20/#REF!-1</f>
        <v>#REF!</v>
      </c>
      <c r="K20" s="17" t="e">
        <f>F20/#REF!-1</f>
        <v>#REF!</v>
      </c>
    </row>
    <row r="21" spans="1:11" ht="12.75">
      <c r="A21" s="7" t="s">
        <v>16</v>
      </c>
      <c r="B21" s="5" t="s">
        <v>18</v>
      </c>
      <c r="C21" s="4" t="s">
        <v>38</v>
      </c>
      <c r="D21" s="21" t="e">
        <f>#REF!/#REF!</f>
        <v>#REF!</v>
      </c>
      <c r="E21" s="21" t="e">
        <f>#REF!/#REF!-1</f>
        <v>#REF!</v>
      </c>
      <c r="F21" s="26">
        <f>108963.59-F20</f>
        <v>100128.905645504</v>
      </c>
      <c r="G21" s="8">
        <f>39699.33-G20</f>
        <v>35451.8855988</v>
      </c>
      <c r="H21" s="8">
        <f>69264.26-H20</f>
        <v>64677.020046704</v>
      </c>
      <c r="I21" s="17" t="e">
        <f>F21/#REF!-1</f>
        <v>#REF!</v>
      </c>
      <c r="K21" s="17" t="e">
        <f>F21/#REF!-1</f>
        <v>#REF!</v>
      </c>
    </row>
    <row r="22" spans="1:11" ht="25.5">
      <c r="A22" s="7" t="s">
        <v>17</v>
      </c>
      <c r="B22" s="5" t="s">
        <v>39</v>
      </c>
      <c r="C22" s="4" t="s">
        <v>38</v>
      </c>
      <c r="D22" s="21" t="e">
        <f>#REF!/#REF!</f>
        <v>#REF!</v>
      </c>
      <c r="E22" s="21" t="e">
        <f>#REF!/#REF!-1</f>
        <v>#REF!</v>
      </c>
      <c r="F22" s="8">
        <v>123730.78</v>
      </c>
      <c r="G22" s="8">
        <v>60143.98</v>
      </c>
      <c r="H22" s="8">
        <v>63586.8</v>
      </c>
      <c r="I22" s="17" t="e">
        <f>F22/#REF!-1</f>
        <v>#REF!</v>
      </c>
      <c r="K22" s="17" t="e">
        <f>F22/#REF!-1</f>
        <v>#REF!</v>
      </c>
    </row>
    <row r="23" spans="1:11" ht="12.75">
      <c r="A23" s="7"/>
      <c r="B23" s="5" t="s">
        <v>19</v>
      </c>
      <c r="C23" s="4" t="s">
        <v>38</v>
      </c>
      <c r="D23" s="21" t="e">
        <f>#REF!/#REF!</f>
        <v>#REF!</v>
      </c>
      <c r="E23" s="21" t="e">
        <f>#REF!/#REF!-1</f>
        <v>#REF!</v>
      </c>
      <c r="F23" s="8">
        <f>SUM(G23:H23)</f>
        <v>93132.02807228394</v>
      </c>
      <c r="G23" s="8">
        <v>44991.31790931591</v>
      </c>
      <c r="H23" s="8">
        <v>48140.710162968026</v>
      </c>
      <c r="I23" s="17" t="e">
        <f>F23/#REF!-1</f>
        <v>#REF!</v>
      </c>
      <c r="K23" s="17" t="e">
        <f>F23/#REF!-1</f>
        <v>#REF!</v>
      </c>
    </row>
    <row r="24" spans="1:18" ht="12.75">
      <c r="A24" s="2">
        <v>3</v>
      </c>
      <c r="B24" s="9" t="s">
        <v>20</v>
      </c>
      <c r="C24" s="4" t="s">
        <v>38</v>
      </c>
      <c r="D24" s="21" t="e">
        <f>#REF!/#REF!</f>
        <v>#REF!</v>
      </c>
      <c r="E24" s="21" t="e">
        <f>#REF!/#REF!-1</f>
        <v>#REF!</v>
      </c>
      <c r="F24" s="3">
        <f>F25-F10</f>
        <v>7671.489999999991</v>
      </c>
      <c r="G24" s="3"/>
      <c r="H24" s="3"/>
      <c r="I24" s="17" t="e">
        <f>F24/#REF!-1</f>
        <v>#REF!</v>
      </c>
      <c r="J24" s="17"/>
      <c r="K24" s="17" t="e">
        <f>F24/#REF!-1</f>
        <v>#REF!</v>
      </c>
      <c r="Q24" s="13"/>
      <c r="R24" s="13"/>
    </row>
    <row r="25" spans="1:18" ht="12.75">
      <c r="A25" s="2">
        <v>4</v>
      </c>
      <c r="B25" s="9" t="s">
        <v>21</v>
      </c>
      <c r="C25" s="4" t="s">
        <v>38</v>
      </c>
      <c r="D25" s="21" t="e">
        <f>#REF!/#REF!</f>
        <v>#REF!</v>
      </c>
      <c r="E25" s="21" t="e">
        <f>#REF!/#REF!-1</f>
        <v>#REF!</v>
      </c>
      <c r="F25" s="3">
        <v>893475.93</v>
      </c>
      <c r="G25" s="3">
        <v>433784.52</v>
      </c>
      <c r="H25" s="3">
        <v>459691.41</v>
      </c>
      <c r="I25" s="17" t="e">
        <f>F25/#REF!-1</f>
        <v>#REF!</v>
      </c>
      <c r="K25" s="17" t="e">
        <f>F25/#REF!-1</f>
        <v>#REF!</v>
      </c>
      <c r="Q25" s="13"/>
      <c r="R25" s="13"/>
    </row>
    <row r="26" spans="1:11" ht="12.75" customHeight="1" hidden="1">
      <c r="A26" s="2">
        <v>5</v>
      </c>
      <c r="B26" s="9" t="s">
        <v>22</v>
      </c>
      <c r="C26" s="9" t="s">
        <v>31</v>
      </c>
      <c r="D26" s="21" t="e">
        <f>#REF!/#REF!</f>
        <v>#REF!</v>
      </c>
      <c r="E26" s="21" t="e">
        <f>#REF!/#REF!-1</f>
        <v>#REF!</v>
      </c>
      <c r="F26" s="10"/>
      <c r="G26" s="10"/>
      <c r="H26" s="10"/>
      <c r="I26" s="17" t="e">
        <f>F26/#REF!-1</f>
        <v>#REF!</v>
      </c>
      <c r="K26" s="17" t="e">
        <f>F26/#REF!-1</f>
        <v>#REF!</v>
      </c>
    </row>
    <row r="27" spans="1:17" ht="12.75">
      <c r="A27" s="14">
        <v>6</v>
      </c>
      <c r="B27" s="15" t="s">
        <v>23</v>
      </c>
      <c r="C27" s="14" t="s">
        <v>31</v>
      </c>
      <c r="D27" s="21" t="e">
        <f>#REF!/#REF!</f>
        <v>#REF!</v>
      </c>
      <c r="E27" s="21" t="e">
        <f>#REF!/#REF!-1</f>
        <v>#REF!</v>
      </c>
      <c r="F27" s="16">
        <f>F25/F6</f>
        <v>1.5756880497322063</v>
      </c>
      <c r="G27" s="16">
        <f>G25/G6</f>
        <v>1.5299999952384196</v>
      </c>
      <c r="H27" s="16">
        <f>(G27+H28)/2</f>
        <v>1.57499999761921</v>
      </c>
      <c r="I27" s="17" t="e">
        <f>F27/#REF!-1</f>
        <v>#REF!</v>
      </c>
      <c r="K27" s="17" t="e">
        <f>F27/#REF!-1</f>
        <v>#REF!</v>
      </c>
      <c r="Q27" s="13"/>
    </row>
    <row r="28" spans="1:11" ht="12.75">
      <c r="A28" s="14">
        <v>7</v>
      </c>
      <c r="B28" s="15" t="s">
        <v>46</v>
      </c>
      <c r="C28" s="14" t="s">
        <v>31</v>
      </c>
      <c r="D28" s="21"/>
      <c r="E28" s="21" t="e">
        <f>#REF!/#REF!-1</f>
        <v>#REF!</v>
      </c>
      <c r="F28" s="16">
        <f>F25/F6</f>
        <v>1.5756880497322063</v>
      </c>
      <c r="G28" s="16">
        <f>G25/G6</f>
        <v>1.5299999952384196</v>
      </c>
      <c r="H28" s="16">
        <v>1.62</v>
      </c>
      <c r="I28" s="17"/>
      <c r="K28" s="17"/>
    </row>
    <row r="29" spans="1:9" ht="12.75">
      <c r="A29" s="14">
        <v>8</v>
      </c>
      <c r="B29" s="15" t="s">
        <v>40</v>
      </c>
      <c r="C29" s="14" t="s">
        <v>41</v>
      </c>
      <c r="D29" s="21" t="e">
        <f>#REF!/#REF!</f>
        <v>#REF!</v>
      </c>
      <c r="E29" s="21" t="e">
        <f>#REF!/#REF!-1</f>
        <v>#REF!</v>
      </c>
      <c r="F29" s="12">
        <f>F24/F25</f>
        <v>0.008586118262861306</v>
      </c>
      <c r="G29" s="12"/>
      <c r="H29" s="12"/>
      <c r="I29" s="17"/>
    </row>
    <row r="30" spans="6:8" ht="12.75">
      <c r="F30" s="13"/>
      <c r="G30" s="13"/>
      <c r="H30" s="13"/>
    </row>
    <row r="31" spans="4:8" ht="12.75">
      <c r="D31" s="13"/>
      <c r="E31" s="13"/>
      <c r="F31" s="13"/>
      <c r="H31" s="13"/>
    </row>
    <row r="32" spans="4:8" ht="12.75">
      <c r="D32" s="13"/>
      <c r="E32" s="13"/>
      <c r="G32" s="25"/>
      <c r="H32" s="20"/>
    </row>
    <row r="34" ht="12.75">
      <c r="H34" s="20"/>
    </row>
  </sheetData>
  <sheetProtection/>
  <mergeCells count="6">
    <mergeCell ref="A1:H2"/>
    <mergeCell ref="F4:F5"/>
    <mergeCell ref="G4:H4"/>
    <mergeCell ref="C4:C5"/>
    <mergeCell ref="A4:A5"/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Рыжова Валентина Александровна</dc:creator>
  <cp:keywords/>
  <dc:description/>
  <cp:lastModifiedBy>Русинова Анна Алексеевна</cp:lastModifiedBy>
  <cp:lastPrinted>2012-12-11T06:02:29Z</cp:lastPrinted>
  <dcterms:created xsi:type="dcterms:W3CDTF">2011-12-07T05:47:39Z</dcterms:created>
  <dcterms:modified xsi:type="dcterms:W3CDTF">2012-12-11T12:52:10Z</dcterms:modified>
  <cp:category/>
  <cp:version/>
  <cp:contentType/>
  <cp:contentStatus/>
</cp:coreProperties>
</file>