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9495" windowHeight="5070" tabRatio="872" activeTab="0"/>
  </bookViews>
  <sheets>
    <sheet name="Общий судопоток 2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<sst xmlns="http://schemas.openxmlformats.org/spreadsheetml/2006/main" count="12" uniqueCount="12">
  <si>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Наименование участка</t>
  </si>
  <si>
    <t>Суммарный пробег, км</t>
  </si>
  <si>
    <t>Средний модуль, куб. м</t>
  </si>
  <si>
    <t>Кол-во проходов судов</t>
  </si>
  <si>
    <t>Средний пробег, км.</t>
  </si>
  <si>
    <t>Итого</t>
  </si>
  <si>
    <t>Суммарный модуль, куб. м</t>
  </si>
  <si>
    <t>Северка-Сейма</t>
  </si>
  <si>
    <t>Суммарный модульХ Средний пробег/1000</t>
  </si>
  <si>
    <t>Судопоток по участкам судоходного пути  ФГУП "Канал имени Москвы" в навигацию 2011 года.</t>
  </si>
  <si>
    <t>Колхозник-Шл. № 9, Дубна-Тверь, Шлюз № 9-Северка</t>
  </si>
  <si>
    <t>Колхозник-Череповец (Торово)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</si>
</sst>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dd/mm/yy"/>
    <numFmt numFmtId="170" formatCode="0.0000"/>
    <numFmt numFmtId="171" formatCode="0.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00"/>
    <numFmt numFmtId="179" formatCode="[$-FC19]d\ mmmm\ yyyy\ &quot;г.&quot;"/>
    <numFmt numFmtId="180" formatCode="dd/mm/yy;@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_р_._-;\-* #,##0.0_р_._-;_-* &quot;-&quot;?_р_._-;_-@_-"/>
    <numFmt numFmtId="185" formatCode="_-* #,##0.0000_р_._-;\-* #,##0.0000_р_._-;_-* &quot;-&quot;??_р_._-;_-@_-"/>
    <numFmt numFmtId="186" formatCode="0.0%"/>
    <numFmt numFmtId="187" formatCode="0.00000000"/>
    <numFmt numFmtId="188" formatCode="0.0000000"/>
    <numFmt numFmtId="189" formatCode="_-* #,##0.00000000_р_._-;\-* #,##0.00000000_р_._-;_-* &quot;-&quot;????????_р_._-;_-@_-"/>
    <numFmt numFmtId="190" formatCode="0.0000000000"/>
    <numFmt numFmtId="191" formatCode="0.00000000000"/>
    <numFmt numFmtId="192" formatCode="0.000000000"/>
  </numFmts>
  <fonts count="43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182" fontId="6" fillId="0" borderId="10" xfId="60" applyNumberFormat="1" applyFont="1" applyBorder="1" applyAlignment="1">
      <alignment/>
    </xf>
    <xf numFmtId="43" fontId="6" fillId="0" borderId="0" xfId="60" applyFont="1" applyAlignment="1">
      <alignment horizontal="center"/>
    </xf>
    <xf numFmtId="182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49.75390625" style="2" customWidth="1"/>
    <col min="2" max="2" width="21.75390625" style="2" customWidth="1"/>
    <col min="3" max="3" width="19.75390625" style="2" customWidth="1"/>
    <col min="4" max="4" width="18.75390625" style="2" customWidth="1"/>
    <col min="5" max="5" width="18.375" style="8" customWidth="1"/>
    <col min="6" max="6" width="16.625" style="1" hidden="1" customWidth="1"/>
    <col min="7" max="7" width="16.375" style="1" hidden="1" customWidth="1"/>
    <col min="8" max="8" width="17.00390625" style="1" hidden="1" customWidth="1"/>
    <col min="9" max="16384" width="9.125" style="1" customWidth="1"/>
  </cols>
  <sheetData>
    <row r="2" spans="1:5" ht="33.75" customHeight="1">
      <c r="A2" s="15" t="s">
        <v>9</v>
      </c>
      <c r="B2" s="15"/>
      <c r="C2" s="15"/>
      <c r="D2" s="15"/>
      <c r="E2" s="15"/>
    </row>
    <row r="3" spans="1:4" ht="15.75" customHeight="1">
      <c r="A3" s="10"/>
      <c r="B3" s="10"/>
      <c r="C3" s="10"/>
      <c r="D3" s="10"/>
    </row>
    <row r="4" spans="1:7" ht="63">
      <c r="A4" s="3" t="s">
        <v>0</v>
      </c>
      <c r="B4" s="3" t="s">
        <v>11</v>
      </c>
      <c r="C4" s="3" t="s">
        <v>10</v>
      </c>
      <c r="D4" s="3" t="s">
        <v>7</v>
      </c>
      <c r="E4" s="4" t="s">
        <v>5</v>
      </c>
      <c r="F4" s="3">
        <v>2011</v>
      </c>
      <c r="G4" s="3">
        <v>2009</v>
      </c>
    </row>
    <row r="5" spans="1:7" ht="15.75">
      <c r="A5" s="5" t="s">
        <v>6</v>
      </c>
      <c r="B5" s="12">
        <v>76816880</v>
      </c>
      <c r="C5" s="12">
        <v>79394451</v>
      </c>
      <c r="D5" s="12">
        <v>24705106</v>
      </c>
      <c r="E5" s="12">
        <f>SUM(B5:D5)</f>
        <v>180916437</v>
      </c>
      <c r="F5" s="6">
        <f>E5*1.011</f>
        <v>182906517.807</v>
      </c>
      <c r="G5" s="6">
        <f>E5*0.82</f>
        <v>148351478.34</v>
      </c>
    </row>
    <row r="6" spans="1:7" ht="15.75">
      <c r="A6" s="5" t="s">
        <v>1</v>
      </c>
      <c r="B6" s="12">
        <v>1264624</v>
      </c>
      <c r="C6" s="12">
        <v>2570546</v>
      </c>
      <c r="D6" s="12">
        <v>583604</v>
      </c>
      <c r="E6" s="12">
        <f>SUM(B6:D6)</f>
        <v>4418774</v>
      </c>
      <c r="F6" s="6"/>
      <c r="G6" s="6"/>
    </row>
    <row r="7" spans="1:7" ht="15.75">
      <c r="A7" s="5" t="s">
        <v>3</v>
      </c>
      <c r="B7" s="12">
        <v>8238</v>
      </c>
      <c r="C7" s="12">
        <v>22251</v>
      </c>
      <c r="D7" s="12">
        <v>10240</v>
      </c>
      <c r="E7" s="12">
        <f>SUM(B7:D7)</f>
        <v>40729</v>
      </c>
      <c r="F7" s="6">
        <f>E7*1.01</f>
        <v>41136.29</v>
      </c>
      <c r="G7" s="6">
        <f>E7*0.8201</f>
        <v>33401.8529</v>
      </c>
    </row>
    <row r="8" spans="1:7" ht="15.75">
      <c r="A8" s="5" t="s">
        <v>2</v>
      </c>
      <c r="B8" s="12">
        <f>B5/B7</f>
        <v>9325</v>
      </c>
      <c r="C8" s="12">
        <f>C5/C7</f>
        <v>3568</v>
      </c>
      <c r="D8" s="12">
        <f>D5/D7</f>
        <v>2413</v>
      </c>
      <c r="E8" s="12">
        <f>E5/E7</f>
        <v>4442</v>
      </c>
      <c r="F8" s="9">
        <f>F5/F7</f>
        <v>4446.35</v>
      </c>
      <c r="G8" s="6">
        <f>G5/G7</f>
        <v>4441.4146360126</v>
      </c>
    </row>
    <row r="9" spans="1:8" ht="18.75">
      <c r="A9" s="7" t="s">
        <v>4</v>
      </c>
      <c r="B9" s="12">
        <f>B6/B7</f>
        <v>154</v>
      </c>
      <c r="C9" s="12">
        <f aca="true" t="shared" si="0" ref="C9:H9">C6/C7</f>
        <v>116</v>
      </c>
      <c r="D9" s="12">
        <f t="shared" si="0"/>
        <v>57</v>
      </c>
      <c r="E9" s="12">
        <f t="shared" si="0"/>
        <v>108</v>
      </c>
      <c r="F9" s="16">
        <f t="shared" si="0"/>
        <v>0</v>
      </c>
      <c r="G9" s="16">
        <f t="shared" si="0"/>
        <v>0</v>
      </c>
      <c r="H9" s="16" t="e">
        <f t="shared" si="0"/>
        <v>#DIV/0!</v>
      </c>
    </row>
    <row r="10" spans="1:8" ht="15.75">
      <c r="A10" s="11" t="s">
        <v>8</v>
      </c>
      <c r="B10" s="12">
        <f>B5*B9/1000</f>
        <v>11829800</v>
      </c>
      <c r="C10" s="12">
        <f>C5*C9/1000</f>
        <v>9209756</v>
      </c>
      <c r="D10" s="12">
        <f>D5*D9/1000</f>
        <v>1408191</v>
      </c>
      <c r="E10" s="12">
        <f>E5*E9/1000</f>
        <v>19538975</v>
      </c>
      <c r="F10" s="12">
        <f>F7*F8*F9/1000</f>
        <v>0</v>
      </c>
      <c r="G10" s="12">
        <f>G7*G8*G9/1000</f>
        <v>0</v>
      </c>
      <c r="H10" s="14">
        <f>E5*E6/E7/1000</f>
        <v>19628001</v>
      </c>
    </row>
    <row r="11" ht="15.75">
      <c r="E11" s="13"/>
    </row>
  </sheetData>
  <sheetProtection/>
  <mergeCells count="1">
    <mergeCell ref="A2:E2"/>
  </mergeCells>
  <printOptions/>
  <pageMargins left="0.3937007874015748" right="0.15748031496062992" top="0.7480314960629921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"Канал имени Москвы"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skobennikova</dc:creator>
  <cp:keywords/>
  <dc:description/>
  <cp:lastModifiedBy>Рыжова Валентина Александровна</cp:lastModifiedBy>
  <cp:lastPrinted>2011-05-12T05:21:22Z</cp:lastPrinted>
  <dcterms:created xsi:type="dcterms:W3CDTF">2005-07-27T07:39:42Z</dcterms:created>
  <dcterms:modified xsi:type="dcterms:W3CDTF">2012-04-11T09:55:34Z</dcterms:modified>
  <cp:category/>
  <cp:version/>
  <cp:contentType/>
  <cp:contentStatus/>
</cp:coreProperties>
</file>